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001 - Bourací práce" sheetId="2" r:id="rId2"/>
    <sheet name="002 - Nové konstrukce" sheetId="3" r:id="rId3"/>
    <sheet name="003 - Vedlejší a ostatní ..." sheetId="4" r:id="rId4"/>
    <sheet name="Pokyny pro vyplnění" sheetId="5" r:id="rId5"/>
  </sheets>
  <definedNames>
    <definedName name="_xlnm.Print_Area" localSheetId="0">'Rekapitulace stavby'!$D$4:$AO$33,'Rekapitulace stavby'!$C$39:$AQ$55</definedName>
    <definedName name="_xlnm.Print_Titles" localSheetId="0">'Rekapitulace stavby'!$49:$49</definedName>
    <definedName name="_xlnm._FilterDatabase" localSheetId="1" hidden="1">'001 - Bourací práce'!$C$84:$K$131</definedName>
    <definedName name="_xlnm.Print_Area" localSheetId="1">'001 - Bourací práce'!$C$4:$J$36,'001 - Bourací práce'!$C$42:$J$66,'001 - Bourací práce'!$C$72:$K$131</definedName>
    <definedName name="_xlnm.Print_Titles" localSheetId="1">'001 - Bourací práce'!$84:$84</definedName>
    <definedName name="_xlnm._FilterDatabase" localSheetId="2" hidden="1">'002 - Nové konstrukce'!$C$86:$K$229</definedName>
    <definedName name="_xlnm.Print_Area" localSheetId="2">'002 - Nové konstrukce'!$C$4:$J$36,'002 - Nové konstrukce'!$C$42:$J$68,'002 - Nové konstrukce'!$C$74:$K$229</definedName>
    <definedName name="_xlnm.Print_Titles" localSheetId="2">'002 - Nové konstrukce'!$86:$86</definedName>
    <definedName name="_xlnm._FilterDatabase" localSheetId="3" hidden="1">'003 - Vedlejší a ostatní ...'!$C$77:$K$98</definedName>
    <definedName name="_xlnm.Print_Area" localSheetId="3">'003 - Vedlejší a ostatní ...'!$C$4:$J$36,'003 - Vedlejší a ostatní ...'!$C$42:$J$59,'003 - Vedlejší a ostatní ...'!$C$65:$K$98</definedName>
    <definedName name="_xlnm.Print_Titles" localSheetId="3">'003 - Vedlejší a ostatní ...'!$77:$77</definedName>
    <definedName name="_xlnm.Print_Area" localSheetId="4">'Pokyny pro vyplnění'!$B$2:$K$69,'Pokyny pro vyplnění'!$B$72:$K$116,'Pokyny pro vyplnění'!$B$119:$K$188,'Pokyny pro vyplnění'!$B$196:$K$216</definedName>
  </definedNames>
  <calcPr/>
</workbook>
</file>

<file path=xl/calcChain.xml><?xml version="1.0" encoding="utf-8"?>
<calcChain xmlns="http://schemas.openxmlformats.org/spreadsheetml/2006/main">
  <c i="1" r="AY54"/>
  <c r="AX54"/>
  <c i="4" r="BI98"/>
  <c r="BH98"/>
  <c r="BG98"/>
  <c r="BF98"/>
  <c r="T98"/>
  <c r="R98"/>
  <c r="P98"/>
  <c r="BK98"/>
  <c r="J98"/>
  <c r="BE98"/>
  <c r="BI97"/>
  <c r="BH97"/>
  <c r="BG97"/>
  <c r="BF97"/>
  <c r="T97"/>
  <c r="R97"/>
  <c r="P97"/>
  <c r="BK97"/>
  <c r="J97"/>
  <c r="BE97"/>
  <c r="BI96"/>
  <c r="BH96"/>
  <c r="BG96"/>
  <c r="BF96"/>
  <c r="T96"/>
  <c r="R96"/>
  <c r="P96"/>
  <c r="BK96"/>
  <c r="J96"/>
  <c r="BE96"/>
  <c r="BI95"/>
  <c r="BH95"/>
  <c r="BG95"/>
  <c r="BF95"/>
  <c r="T95"/>
  <c r="R95"/>
  <c r="P95"/>
  <c r="BK95"/>
  <c r="J95"/>
  <c r="BE95"/>
  <c r="BI94"/>
  <c r="BH94"/>
  <c r="BG94"/>
  <c r="BF94"/>
  <c r="T94"/>
  <c r="R94"/>
  <c r="P94"/>
  <c r="BK94"/>
  <c r="J94"/>
  <c r="BE94"/>
  <c r="BI93"/>
  <c r="BH93"/>
  <c r="BG93"/>
  <c r="BF93"/>
  <c r="T93"/>
  <c r="R93"/>
  <c r="P93"/>
  <c r="BK93"/>
  <c r="J93"/>
  <c r="BE93"/>
  <c r="BI92"/>
  <c r="BH92"/>
  <c r="BG92"/>
  <c r="BF92"/>
  <c r="T92"/>
  <c r="R92"/>
  <c r="P92"/>
  <c r="BK92"/>
  <c r="J92"/>
  <c r="BE92"/>
  <c r="BI91"/>
  <c r="BH91"/>
  <c r="BG91"/>
  <c r="BF91"/>
  <c r="T91"/>
  <c r="R91"/>
  <c r="P91"/>
  <c r="BK91"/>
  <c r="J91"/>
  <c r="BE91"/>
  <c r="BI90"/>
  <c r="BH90"/>
  <c r="BG90"/>
  <c r="BF90"/>
  <c r="T90"/>
  <c r="R90"/>
  <c r="P90"/>
  <c r="BK90"/>
  <c r="J90"/>
  <c r="BE90"/>
  <c r="BI89"/>
  <c r="BH89"/>
  <c r="BG89"/>
  <c r="BF89"/>
  <c r="T89"/>
  <c r="R89"/>
  <c r="P89"/>
  <c r="BK89"/>
  <c r="J89"/>
  <c r="BE89"/>
  <c r="BI88"/>
  <c r="BH88"/>
  <c r="BG88"/>
  <c r="BF88"/>
  <c r="T88"/>
  <c r="R88"/>
  <c r="P88"/>
  <c r="BK88"/>
  <c r="J88"/>
  <c r="BE88"/>
  <c r="BI87"/>
  <c r="BH87"/>
  <c r="BG87"/>
  <c r="BF87"/>
  <c r="T87"/>
  <c r="R87"/>
  <c r="P87"/>
  <c r="BK87"/>
  <c r="J87"/>
  <c r="BE87"/>
  <c r="BI86"/>
  <c r="BH86"/>
  <c r="BG86"/>
  <c r="BF86"/>
  <c r="T86"/>
  <c r="R86"/>
  <c r="P86"/>
  <c r="BK86"/>
  <c r="J86"/>
  <c r="BE86"/>
  <c r="BI85"/>
  <c r="BH85"/>
  <c r="BG85"/>
  <c r="BF85"/>
  <c r="T85"/>
  <c r="R85"/>
  <c r="P85"/>
  <c r="BK85"/>
  <c r="J85"/>
  <c r="BE85"/>
  <c r="BI84"/>
  <c r="BH84"/>
  <c r="BG84"/>
  <c r="BF84"/>
  <c r="T84"/>
  <c r="R84"/>
  <c r="P84"/>
  <c r="BK84"/>
  <c r="J84"/>
  <c r="BE84"/>
  <c r="BI83"/>
  <c r="BH83"/>
  <c r="BG83"/>
  <c r="BF83"/>
  <c r="T83"/>
  <c r="R83"/>
  <c r="P83"/>
  <c r="BK83"/>
  <c r="J83"/>
  <c r="BE83"/>
  <c r="BI82"/>
  <c r="BH82"/>
  <c r="BG82"/>
  <c r="BF82"/>
  <c r="T82"/>
  <c r="R82"/>
  <c r="P82"/>
  <c r="BK82"/>
  <c r="J82"/>
  <c r="BE82"/>
  <c r="BI81"/>
  <c r="F34"/>
  <c i="1" r="BD54"/>
  <c i="4" r="BH81"/>
  <c r="F33"/>
  <c i="1" r="BC54"/>
  <c i="4" r="BG81"/>
  <c r="F32"/>
  <c i="1" r="BB54"/>
  <c i="4" r="BF81"/>
  <c r="J31"/>
  <c i="1" r="AW54"/>
  <c i="4" r="F31"/>
  <c i="1" r="BA54"/>
  <c i="4" r="T81"/>
  <c r="T80"/>
  <c r="T79"/>
  <c r="T78"/>
  <c r="R81"/>
  <c r="R80"/>
  <c r="R79"/>
  <c r="R78"/>
  <c r="P81"/>
  <c r="P80"/>
  <c r="P79"/>
  <c r="P78"/>
  <c i="1" r="AU54"/>
  <c i="4" r="BK81"/>
  <c r="BK80"/>
  <c r="J80"/>
  <c r="BK79"/>
  <c r="J79"/>
  <c r="BK78"/>
  <c r="J78"/>
  <c r="J56"/>
  <c r="J27"/>
  <c i="1" r="AG54"/>
  <c i="4" r="J81"/>
  <c r="BE81"/>
  <c r="J30"/>
  <c i="1" r="AV54"/>
  <c i="4" r="F30"/>
  <c i="1" r="AZ54"/>
  <c i="4" r="J58"/>
  <c r="J57"/>
  <c r="F72"/>
  <c r="E70"/>
  <c r="F49"/>
  <c r="E47"/>
  <c r="J36"/>
  <c r="J21"/>
  <c r="E21"/>
  <c r="J74"/>
  <c r="J51"/>
  <c r="J20"/>
  <c r="J18"/>
  <c r="E18"/>
  <c r="F75"/>
  <c r="F52"/>
  <c r="J17"/>
  <c r="J15"/>
  <c r="E15"/>
  <c r="F74"/>
  <c r="F51"/>
  <c r="J14"/>
  <c r="J12"/>
  <c r="J72"/>
  <c r="J49"/>
  <c r="E7"/>
  <c r="E68"/>
  <c r="E45"/>
  <c i="1" r="AY53"/>
  <c r="AX53"/>
  <c i="3" r="BI229"/>
  <c r="BH229"/>
  <c r="BG229"/>
  <c r="BF229"/>
  <c r="T229"/>
  <c r="R229"/>
  <c r="P229"/>
  <c r="BK229"/>
  <c r="J229"/>
  <c r="BE229"/>
  <c r="BI228"/>
  <c r="BH228"/>
  <c r="BG228"/>
  <c r="BF228"/>
  <c r="T228"/>
  <c r="R228"/>
  <c r="P228"/>
  <c r="BK228"/>
  <c r="J228"/>
  <c r="BE228"/>
  <c r="BI227"/>
  <c r="BH227"/>
  <c r="BG227"/>
  <c r="BF227"/>
  <c r="T227"/>
  <c r="T226"/>
  <c r="R227"/>
  <c r="R226"/>
  <c r="P227"/>
  <c r="P226"/>
  <c r="BK227"/>
  <c r="BK226"/>
  <c r="J226"/>
  <c r="J227"/>
  <c r="BE227"/>
  <c r="J67"/>
  <c r="BI225"/>
  <c r="BH225"/>
  <c r="BG225"/>
  <c r="BF225"/>
  <c r="T225"/>
  <c r="R225"/>
  <c r="P225"/>
  <c r="BK225"/>
  <c r="J225"/>
  <c r="BE225"/>
  <c r="BI222"/>
  <c r="BH222"/>
  <c r="BG222"/>
  <c r="BF222"/>
  <c r="T222"/>
  <c r="T221"/>
  <c r="R222"/>
  <c r="R221"/>
  <c r="P222"/>
  <c r="P221"/>
  <c r="BK222"/>
  <c r="BK221"/>
  <c r="J221"/>
  <c r="J222"/>
  <c r="BE222"/>
  <c r="J66"/>
  <c r="BI220"/>
  <c r="BH220"/>
  <c r="BG220"/>
  <c r="BF220"/>
  <c r="T220"/>
  <c r="R220"/>
  <c r="P220"/>
  <c r="BK220"/>
  <c r="J220"/>
  <c r="BE220"/>
  <c r="BI219"/>
  <c r="BH219"/>
  <c r="BG219"/>
  <c r="BF219"/>
  <c r="T219"/>
  <c r="T218"/>
  <c r="R219"/>
  <c r="R218"/>
  <c r="P219"/>
  <c r="P218"/>
  <c r="BK219"/>
  <c r="BK218"/>
  <c r="J218"/>
  <c r="J219"/>
  <c r="BE219"/>
  <c r="J65"/>
  <c r="BI217"/>
  <c r="BH217"/>
  <c r="BG217"/>
  <c r="BF217"/>
  <c r="T217"/>
  <c r="R217"/>
  <c r="P217"/>
  <c r="BK217"/>
  <c r="J217"/>
  <c r="BE217"/>
  <c r="BI213"/>
  <c r="BH213"/>
  <c r="BG213"/>
  <c r="BF213"/>
  <c r="T213"/>
  <c r="R213"/>
  <c r="P213"/>
  <c r="BK213"/>
  <c r="J213"/>
  <c r="BE213"/>
  <c r="BI209"/>
  <c r="BH209"/>
  <c r="BG209"/>
  <c r="BF209"/>
  <c r="T209"/>
  <c r="R209"/>
  <c r="P209"/>
  <c r="BK209"/>
  <c r="J209"/>
  <c r="BE209"/>
  <c r="BI206"/>
  <c r="BH206"/>
  <c r="BG206"/>
  <c r="BF206"/>
  <c r="T206"/>
  <c r="T205"/>
  <c r="R206"/>
  <c r="R205"/>
  <c r="P206"/>
  <c r="P205"/>
  <c r="BK206"/>
  <c r="BK205"/>
  <c r="J205"/>
  <c r="J206"/>
  <c r="BE206"/>
  <c r="J64"/>
  <c r="BI204"/>
  <c r="BH204"/>
  <c r="BG204"/>
  <c r="BF204"/>
  <c r="T204"/>
  <c r="R204"/>
  <c r="P204"/>
  <c r="BK204"/>
  <c r="J204"/>
  <c r="BE204"/>
  <c r="BI203"/>
  <c r="BH203"/>
  <c r="BG203"/>
  <c r="BF203"/>
  <c r="T203"/>
  <c r="R203"/>
  <c r="P203"/>
  <c r="BK203"/>
  <c r="J203"/>
  <c r="BE203"/>
  <c r="BI200"/>
  <c r="BH200"/>
  <c r="BG200"/>
  <c r="BF200"/>
  <c r="T200"/>
  <c r="R200"/>
  <c r="P200"/>
  <c r="BK200"/>
  <c r="J200"/>
  <c r="BE200"/>
  <c r="BI198"/>
  <c r="BH198"/>
  <c r="BG198"/>
  <c r="BF198"/>
  <c r="T198"/>
  <c r="R198"/>
  <c r="P198"/>
  <c r="BK198"/>
  <c r="J198"/>
  <c r="BE198"/>
  <c r="BI195"/>
  <c r="BH195"/>
  <c r="BG195"/>
  <c r="BF195"/>
  <c r="T195"/>
  <c r="R195"/>
  <c r="P195"/>
  <c r="BK195"/>
  <c r="J195"/>
  <c r="BE195"/>
  <c r="BI193"/>
  <c r="BH193"/>
  <c r="BG193"/>
  <c r="BF193"/>
  <c r="T193"/>
  <c r="R193"/>
  <c r="P193"/>
  <c r="BK193"/>
  <c r="J193"/>
  <c r="BE193"/>
  <c r="BI190"/>
  <c r="BH190"/>
  <c r="BG190"/>
  <c r="BF190"/>
  <c r="T190"/>
  <c r="R190"/>
  <c r="P190"/>
  <c r="BK190"/>
  <c r="J190"/>
  <c r="BE190"/>
  <c r="BI188"/>
  <c r="BH188"/>
  <c r="BG188"/>
  <c r="BF188"/>
  <c r="T188"/>
  <c r="R188"/>
  <c r="P188"/>
  <c r="BK188"/>
  <c r="J188"/>
  <c r="BE188"/>
  <c r="BI184"/>
  <c r="BH184"/>
  <c r="BG184"/>
  <c r="BF184"/>
  <c r="T184"/>
  <c r="R184"/>
  <c r="P184"/>
  <c r="BK184"/>
  <c r="J184"/>
  <c r="BE184"/>
  <c r="BI182"/>
  <c r="BH182"/>
  <c r="BG182"/>
  <c r="BF182"/>
  <c r="T182"/>
  <c r="R182"/>
  <c r="P182"/>
  <c r="BK182"/>
  <c r="J182"/>
  <c r="BE182"/>
  <c r="BI178"/>
  <c r="BH178"/>
  <c r="BG178"/>
  <c r="BF178"/>
  <c r="T178"/>
  <c r="R178"/>
  <c r="P178"/>
  <c r="BK178"/>
  <c r="J178"/>
  <c r="BE178"/>
  <c r="BI175"/>
  <c r="BH175"/>
  <c r="BG175"/>
  <c r="BF175"/>
  <c r="T175"/>
  <c r="R175"/>
  <c r="P175"/>
  <c r="BK175"/>
  <c r="J175"/>
  <c r="BE175"/>
  <c r="BI172"/>
  <c r="BH172"/>
  <c r="BG172"/>
  <c r="BF172"/>
  <c r="T172"/>
  <c r="R172"/>
  <c r="P172"/>
  <c r="BK172"/>
  <c r="J172"/>
  <c r="BE172"/>
  <c r="BI169"/>
  <c r="BH169"/>
  <c r="BG169"/>
  <c r="BF169"/>
  <c r="T169"/>
  <c r="R169"/>
  <c r="P169"/>
  <c r="BK169"/>
  <c r="J169"/>
  <c r="BE169"/>
  <c r="BI166"/>
  <c r="BH166"/>
  <c r="BG166"/>
  <c r="BF166"/>
  <c r="T166"/>
  <c r="R166"/>
  <c r="P166"/>
  <c r="BK166"/>
  <c r="J166"/>
  <c r="BE166"/>
  <c r="BI164"/>
  <c r="BH164"/>
  <c r="BG164"/>
  <c r="BF164"/>
  <c r="T164"/>
  <c r="R164"/>
  <c r="P164"/>
  <c r="BK164"/>
  <c r="J164"/>
  <c r="BE164"/>
  <c r="BI161"/>
  <c r="BH161"/>
  <c r="BG161"/>
  <c r="BF161"/>
  <c r="T161"/>
  <c r="R161"/>
  <c r="P161"/>
  <c r="BK161"/>
  <c r="J161"/>
  <c r="BE161"/>
  <c r="BI158"/>
  <c r="BH158"/>
  <c r="BG158"/>
  <c r="BF158"/>
  <c r="T158"/>
  <c r="R158"/>
  <c r="P158"/>
  <c r="BK158"/>
  <c r="J158"/>
  <c r="BE158"/>
  <c r="BI150"/>
  <c r="BH150"/>
  <c r="BG150"/>
  <c r="BF150"/>
  <c r="T150"/>
  <c r="R150"/>
  <c r="P150"/>
  <c r="BK150"/>
  <c r="J150"/>
  <c r="BE150"/>
  <c r="BI146"/>
  <c r="BH146"/>
  <c r="BG146"/>
  <c r="BF146"/>
  <c r="T146"/>
  <c r="R146"/>
  <c r="P146"/>
  <c r="BK146"/>
  <c r="J146"/>
  <c r="BE146"/>
  <c r="BI141"/>
  <c r="BH141"/>
  <c r="BG141"/>
  <c r="BF141"/>
  <c r="T141"/>
  <c r="R141"/>
  <c r="P141"/>
  <c r="BK141"/>
  <c r="J141"/>
  <c r="BE141"/>
  <c r="BI134"/>
  <c r="BH134"/>
  <c r="BG134"/>
  <c r="BF134"/>
  <c r="T134"/>
  <c r="R134"/>
  <c r="P134"/>
  <c r="BK134"/>
  <c r="J134"/>
  <c r="BE134"/>
  <c r="BI132"/>
  <c r="BH132"/>
  <c r="BG132"/>
  <c r="BF132"/>
  <c r="T132"/>
  <c r="R132"/>
  <c r="P132"/>
  <c r="BK132"/>
  <c r="J132"/>
  <c r="BE132"/>
  <c r="BI128"/>
  <c r="BH128"/>
  <c r="BG128"/>
  <c r="BF128"/>
  <c r="T128"/>
  <c r="R128"/>
  <c r="P128"/>
  <c r="BK128"/>
  <c r="J128"/>
  <c r="BE128"/>
  <c r="BI126"/>
  <c r="BH126"/>
  <c r="BG126"/>
  <c r="BF126"/>
  <c r="T126"/>
  <c r="R126"/>
  <c r="P126"/>
  <c r="BK126"/>
  <c r="J126"/>
  <c r="BE126"/>
  <c r="BI122"/>
  <c r="BH122"/>
  <c r="BG122"/>
  <c r="BF122"/>
  <c r="T122"/>
  <c r="T121"/>
  <c r="T120"/>
  <c r="R122"/>
  <c r="R121"/>
  <c r="R120"/>
  <c r="P122"/>
  <c r="P121"/>
  <c r="P120"/>
  <c r="BK122"/>
  <c r="BK121"/>
  <c r="J121"/>
  <c r="BK120"/>
  <c r="J120"/>
  <c r="J122"/>
  <c r="BE122"/>
  <c r="J63"/>
  <c r="J62"/>
  <c r="BI119"/>
  <c r="BH119"/>
  <c r="BG119"/>
  <c r="BF119"/>
  <c r="T119"/>
  <c r="T118"/>
  <c r="R119"/>
  <c r="R118"/>
  <c r="P119"/>
  <c r="P118"/>
  <c r="BK119"/>
  <c r="BK118"/>
  <c r="J118"/>
  <c r="J119"/>
  <c r="BE119"/>
  <c r="J61"/>
  <c r="BI115"/>
  <c r="BH115"/>
  <c r="BG115"/>
  <c r="BF115"/>
  <c r="T115"/>
  <c r="R115"/>
  <c r="P115"/>
  <c r="BK115"/>
  <c r="J115"/>
  <c r="BE115"/>
  <c r="BI110"/>
  <c r="BH110"/>
  <c r="BG110"/>
  <c r="BF110"/>
  <c r="T110"/>
  <c r="T109"/>
  <c r="R110"/>
  <c r="R109"/>
  <c r="P110"/>
  <c r="P109"/>
  <c r="BK110"/>
  <c r="BK109"/>
  <c r="J109"/>
  <c r="J110"/>
  <c r="BE110"/>
  <c r="J60"/>
  <c r="BI106"/>
  <c r="BH106"/>
  <c r="BG106"/>
  <c r="BF106"/>
  <c r="T106"/>
  <c r="R106"/>
  <c r="P106"/>
  <c r="BK106"/>
  <c r="J106"/>
  <c r="BE106"/>
  <c r="BI103"/>
  <c r="BH103"/>
  <c r="BG103"/>
  <c r="BF103"/>
  <c r="T103"/>
  <c r="R103"/>
  <c r="P103"/>
  <c r="BK103"/>
  <c r="J103"/>
  <c r="BE103"/>
  <c r="BI100"/>
  <c r="BH100"/>
  <c r="BG100"/>
  <c r="BF100"/>
  <c r="T100"/>
  <c r="T99"/>
  <c r="R100"/>
  <c r="R99"/>
  <c r="P100"/>
  <c r="P99"/>
  <c r="BK100"/>
  <c r="BK99"/>
  <c r="J99"/>
  <c r="J100"/>
  <c r="BE100"/>
  <c r="J59"/>
  <c r="BI96"/>
  <c r="BH96"/>
  <c r="BG96"/>
  <c r="BF96"/>
  <c r="T96"/>
  <c r="R96"/>
  <c r="P96"/>
  <c r="BK96"/>
  <c r="J96"/>
  <c r="BE96"/>
  <c r="BI93"/>
  <c r="BH93"/>
  <c r="BG93"/>
  <c r="BF93"/>
  <c r="T93"/>
  <c r="R93"/>
  <c r="P93"/>
  <c r="BK93"/>
  <c r="J93"/>
  <c r="BE93"/>
  <c r="BI90"/>
  <c r="F34"/>
  <c i="1" r="BD53"/>
  <c i="3" r="BH90"/>
  <c r="F33"/>
  <c i="1" r="BC53"/>
  <c i="3" r="BG90"/>
  <c r="F32"/>
  <c i="1" r="BB53"/>
  <c i="3" r="BF90"/>
  <c r="J31"/>
  <c i="1" r="AW53"/>
  <c i="3" r="F31"/>
  <c i="1" r="BA53"/>
  <c i="3" r="T90"/>
  <c r="T89"/>
  <c r="T88"/>
  <c r="T87"/>
  <c r="R90"/>
  <c r="R89"/>
  <c r="R88"/>
  <c r="R87"/>
  <c r="P90"/>
  <c r="P89"/>
  <c r="P88"/>
  <c r="P87"/>
  <c i="1" r="AU53"/>
  <c i="3" r="BK90"/>
  <c r="BK89"/>
  <c r="J89"/>
  <c r="BK88"/>
  <c r="J88"/>
  <c r="BK87"/>
  <c r="J87"/>
  <c r="J56"/>
  <c r="J27"/>
  <c i="1" r="AG53"/>
  <c i="3" r="J90"/>
  <c r="BE90"/>
  <c r="J30"/>
  <c i="1" r="AV53"/>
  <c i="3" r="F30"/>
  <c i="1" r="AZ53"/>
  <c i="3" r="J58"/>
  <c r="J57"/>
  <c r="F81"/>
  <c r="E79"/>
  <c r="F49"/>
  <c r="E47"/>
  <c r="J36"/>
  <c r="J21"/>
  <c r="E21"/>
  <c r="J83"/>
  <c r="J51"/>
  <c r="J20"/>
  <c r="J18"/>
  <c r="E18"/>
  <c r="F84"/>
  <c r="F52"/>
  <c r="J17"/>
  <c r="J15"/>
  <c r="E15"/>
  <c r="F83"/>
  <c r="F51"/>
  <c r="J14"/>
  <c r="J12"/>
  <c r="J81"/>
  <c r="J49"/>
  <c r="E7"/>
  <c r="E77"/>
  <c r="E45"/>
  <c i="1" r="AY52"/>
  <c r="AX52"/>
  <c i="2" r="BI129"/>
  <c r="BH129"/>
  <c r="BG129"/>
  <c r="BF129"/>
  <c r="T129"/>
  <c r="T128"/>
  <c r="R129"/>
  <c r="R128"/>
  <c r="P129"/>
  <c r="P128"/>
  <c r="BK129"/>
  <c r="BK128"/>
  <c r="J128"/>
  <c r="J129"/>
  <c r="BE129"/>
  <c r="J65"/>
  <c r="BI125"/>
  <c r="BH125"/>
  <c r="BG125"/>
  <c r="BF125"/>
  <c r="T125"/>
  <c r="T124"/>
  <c r="R125"/>
  <c r="R124"/>
  <c r="P125"/>
  <c r="P124"/>
  <c r="BK125"/>
  <c r="BK124"/>
  <c r="J124"/>
  <c r="J125"/>
  <c r="BE125"/>
  <c r="J64"/>
  <c r="BI123"/>
  <c r="BH123"/>
  <c r="BG123"/>
  <c r="BF123"/>
  <c r="T123"/>
  <c r="T122"/>
  <c r="R123"/>
  <c r="R122"/>
  <c r="P123"/>
  <c r="P122"/>
  <c r="BK123"/>
  <c r="BK122"/>
  <c r="J122"/>
  <c r="J123"/>
  <c r="BE123"/>
  <c r="J63"/>
  <c r="BI119"/>
  <c r="BH119"/>
  <c r="BG119"/>
  <c r="BF119"/>
  <c r="T119"/>
  <c r="R119"/>
  <c r="P119"/>
  <c r="BK119"/>
  <c r="J119"/>
  <c r="BE119"/>
  <c r="BI116"/>
  <c r="BH116"/>
  <c r="BG116"/>
  <c r="BF116"/>
  <c r="T116"/>
  <c r="T115"/>
  <c r="R116"/>
  <c r="R115"/>
  <c r="P116"/>
  <c r="P115"/>
  <c r="BK116"/>
  <c r="BK115"/>
  <c r="J115"/>
  <c r="J116"/>
  <c r="BE116"/>
  <c r="J62"/>
  <c r="BI112"/>
  <c r="BH112"/>
  <c r="BG112"/>
  <c r="BF112"/>
  <c r="T112"/>
  <c r="T111"/>
  <c r="T110"/>
  <c r="R112"/>
  <c r="R111"/>
  <c r="R110"/>
  <c r="P112"/>
  <c r="P111"/>
  <c r="P110"/>
  <c r="BK112"/>
  <c r="BK111"/>
  <c r="J111"/>
  <c r="BK110"/>
  <c r="J110"/>
  <c r="J112"/>
  <c r="BE112"/>
  <c r="J61"/>
  <c r="J60"/>
  <c r="BI109"/>
  <c r="BH109"/>
  <c r="BG109"/>
  <c r="BF109"/>
  <c r="T109"/>
  <c r="R109"/>
  <c r="P109"/>
  <c r="BK109"/>
  <c r="J109"/>
  <c r="BE109"/>
  <c r="BI106"/>
  <c r="BH106"/>
  <c r="BG106"/>
  <c r="BF106"/>
  <c r="T106"/>
  <c r="R106"/>
  <c r="P106"/>
  <c r="BK106"/>
  <c r="J106"/>
  <c r="BE106"/>
  <c r="BI105"/>
  <c r="BH105"/>
  <c r="BG105"/>
  <c r="BF105"/>
  <c r="T105"/>
  <c r="R105"/>
  <c r="P105"/>
  <c r="BK105"/>
  <c r="J105"/>
  <c r="BE105"/>
  <c r="BI102"/>
  <c r="BH102"/>
  <c r="BG102"/>
  <c r="BF102"/>
  <c r="T102"/>
  <c r="R102"/>
  <c r="P102"/>
  <c r="BK102"/>
  <c r="J102"/>
  <c r="BE102"/>
  <c r="BI101"/>
  <c r="BH101"/>
  <c r="BG101"/>
  <c r="BF101"/>
  <c r="T101"/>
  <c r="R101"/>
  <c r="P101"/>
  <c r="BK101"/>
  <c r="J101"/>
  <c r="BE101"/>
  <c r="BI100"/>
  <c r="BH100"/>
  <c r="BG100"/>
  <c r="BF100"/>
  <c r="T100"/>
  <c r="T99"/>
  <c r="R100"/>
  <c r="R99"/>
  <c r="P100"/>
  <c r="P99"/>
  <c r="BK100"/>
  <c r="BK99"/>
  <c r="J99"/>
  <c r="J100"/>
  <c r="BE100"/>
  <c r="J59"/>
  <c r="BI98"/>
  <c r="BH98"/>
  <c r="BG98"/>
  <c r="BF98"/>
  <c r="T98"/>
  <c r="R98"/>
  <c r="P98"/>
  <c r="BK98"/>
  <c r="J98"/>
  <c r="BE98"/>
  <c r="BI95"/>
  <c r="BH95"/>
  <c r="BG95"/>
  <c r="BF95"/>
  <c r="T95"/>
  <c r="R95"/>
  <c r="P95"/>
  <c r="BK95"/>
  <c r="J95"/>
  <c r="BE95"/>
  <c r="BI91"/>
  <c r="BH91"/>
  <c r="BG91"/>
  <c r="BF91"/>
  <c r="T91"/>
  <c r="R91"/>
  <c r="P91"/>
  <c r="BK91"/>
  <c r="J91"/>
  <c r="BE91"/>
  <c r="BI88"/>
  <c r="F34"/>
  <c i="1" r="BD52"/>
  <c i="2" r="BH88"/>
  <c r="F33"/>
  <c i="1" r="BC52"/>
  <c i="2" r="BG88"/>
  <c r="F32"/>
  <c i="1" r="BB52"/>
  <c i="2" r="BF88"/>
  <c r="J31"/>
  <c i="1" r="AW52"/>
  <c i="2" r="F31"/>
  <c i="1" r="BA52"/>
  <c i="2" r="T88"/>
  <c r="T87"/>
  <c r="T86"/>
  <c r="T85"/>
  <c r="R88"/>
  <c r="R87"/>
  <c r="R86"/>
  <c r="R85"/>
  <c r="P88"/>
  <c r="P87"/>
  <c r="P86"/>
  <c r="P85"/>
  <c i="1" r="AU52"/>
  <c i="2" r="BK88"/>
  <c r="BK87"/>
  <c r="J87"/>
  <c r="BK86"/>
  <c r="J86"/>
  <c r="BK85"/>
  <c r="J85"/>
  <c r="J56"/>
  <c r="J27"/>
  <c i="1" r="AG52"/>
  <c i="2" r="J88"/>
  <c r="BE88"/>
  <c r="J30"/>
  <c i="1" r="AV52"/>
  <c i="2" r="F30"/>
  <c i="1" r="AZ52"/>
  <c i="2" r="J58"/>
  <c r="J57"/>
  <c r="F79"/>
  <c r="E77"/>
  <c r="F49"/>
  <c r="E47"/>
  <c r="J36"/>
  <c r="J21"/>
  <c r="E21"/>
  <c r="J81"/>
  <c r="J51"/>
  <c r="J20"/>
  <c r="J18"/>
  <c r="E18"/>
  <c r="F82"/>
  <c r="F52"/>
  <c r="J17"/>
  <c r="J15"/>
  <c r="E15"/>
  <c r="F81"/>
  <c r="F51"/>
  <c r="J14"/>
  <c r="J12"/>
  <c r="J79"/>
  <c r="J49"/>
  <c r="E7"/>
  <c r="E75"/>
  <c r="E45"/>
  <c i="1" r="BD51"/>
  <c r="W30"/>
  <c r="BC51"/>
  <c r="W29"/>
  <c r="BB51"/>
  <c r="W28"/>
  <c r="BA51"/>
  <c r="W27"/>
  <c r="AZ51"/>
  <c r="W26"/>
  <c r="AY51"/>
  <c r="AX51"/>
  <c r="AW51"/>
  <c r="AK27"/>
  <c r="AV51"/>
  <c r="AK26"/>
  <c r="AU51"/>
  <c r="AT51"/>
  <c r="AS51"/>
  <c r="AG51"/>
  <c r="AK23"/>
  <c r="AT54"/>
  <c r="AN54"/>
  <c r="AT53"/>
  <c r="AN53"/>
  <c r="AT52"/>
  <c r="AN52"/>
  <c r="AN51"/>
  <c r="L47"/>
  <c r="AM46"/>
  <c r="L46"/>
  <c r="AM44"/>
  <c r="L44"/>
  <c r="L42"/>
  <c r="L41"/>
  <c r="AK32"/>
</calcChain>
</file>

<file path=xl/sharedStrings.xml><?xml version="1.0" encoding="utf-8"?>
<sst xmlns="http://schemas.openxmlformats.org/spreadsheetml/2006/main">
  <si>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</si>
  <si>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</si>
  <si>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</si>
  <si>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</si>
  <si>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</si>
  <si>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</si>
  <si>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</si>
  <si>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{f305d6c1-4b57-4242-8070-eb385a13fdd9}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</si>
  <si>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</si>
  <si>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</si>
  <si>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</si>
  <si>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</si>
  <si>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</si>
  <si>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</si>
  <si>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</si>
  <si>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</si>
  <si>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2018/028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</si>
  <si>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</si>
  <si>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</si>
  <si>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Kompletní výměna střešního pláště včetně atik</t>
  </si>
  <si>
    <t>KSO:</t>
  </si>
  <si>
    <t/>
  </si>
  <si>
    <t>CC-CZ:</t>
  </si>
  <si>
    <t>Místo:</t>
  </si>
  <si>
    <t>Kudelova 1855/8, 662 51, Brno</t>
  </si>
  <si>
    <t>Datum:</t>
  </si>
  <si>
    <t>21. 5. 2018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</si>
  <si>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</si>
  <si>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</si>
  <si>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</si>
  <si>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</si>
  <si>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</si>
  <si>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</si>
  <si>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</si>
  <si>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</si>
  <si>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</si>
  <si>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</si>
  <si>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</si>
  <si>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</si>
  <si>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</si>
  <si>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</si>
  <si>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</si>
  <si>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</si>
  <si>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</si>
  <si>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</si>
  <si>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</si>
  <si>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</si>
  <si>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</si>
  <si>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</si>
  <si>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</si>
  <si>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</si>
  <si>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</si>
  <si>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</si>
  <si>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</si>
  <si>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</si>
  <si>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</si>
  <si>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</si>
  <si>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</si>
  <si>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</si>
  <si>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</si>
  <si>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</si>
  <si>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</si>
  <si>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</si>
  <si>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</si>
  <si>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</si>
  <si>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</si>
  <si>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</si>
  <si>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</si>
  <si>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</si>
  <si>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</si>
  <si>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</si>
  <si>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</si>
  <si>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</si>
  <si>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</si>
  <si>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</si>
  <si>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</si>
  <si>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Bourací práce</t>
  </si>
  <si>
    <t>STA</t>
  </si>
  <si>
    <t>1</t>
  </si>
  <si>
    <t>{8221ec16-d43c-42aa-bc11-f63afa2ac907}</t>
  </si>
  <si>
    <t>2</t>
  </si>
  <si>
    <t>002</t>
  </si>
  <si>
    <t>Nové konstrukce</t>
  </si>
  <si>
    <t>{0e429c5a-79e1-4e77-9a7e-15d94e8a25f7}</t>
  </si>
  <si>
    <t>003</t>
  </si>
  <si>
    <t>Vedlejší a ostatní náklady</t>
  </si>
  <si>
    <t>{00f99eee-fc13-42f1-af48-a5364017645b}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</si>
  <si>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</si>
  <si>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</si>
  <si>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</si>
  <si>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</si>
  <si>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</si>
  <si>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</si>
  <si>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</si>
  <si>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001 - Bourací práce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</si>
  <si>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</si>
  <si>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</si>
  <si>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</si>
  <si>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</si>
  <si>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</si>
  <si>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</si>
  <si>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</si>
  <si>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</si>
  <si>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</si>
  <si>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</si>
  <si>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</si>
  <si>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</si>
  <si>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741 - Elektroinstalace - silnoproud</t>
  </si>
  <si>
    <t xml:space="preserve">    764 - Konstrukce klempířské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</si>
  <si>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</si>
  <si>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</si>
  <si>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</si>
  <si>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</si>
  <si>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</si>
  <si>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</si>
  <si>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</si>
  <si>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</si>
  <si>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</si>
  <si>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</si>
  <si>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</si>
  <si>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</si>
  <si>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</si>
  <si>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</si>
  <si>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</si>
  <si>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</si>
  <si>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</si>
  <si>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9</t>
  </si>
  <si>
    <t>Ostatní konstrukce a práce, bourání</t>
  </si>
  <si>
    <t>K</t>
  </si>
  <si>
    <t>962032241</t>
  </si>
  <si>
    <t xml:space="preserve">Bourání zdiva nadzákladového z cihel nebo tvárnic  z cihel pálených nebo vápenopískových, na maltu cementovou, objemu přes 1 m3</t>
  </si>
  <si>
    <t>m3</t>
  </si>
  <si>
    <t>CS ÚRS 2018 01</t>
  </si>
  <si>
    <t>4</t>
  </si>
  <si>
    <t>1977673174</t>
  </si>
  <si>
    <t>VV</t>
  </si>
  <si>
    <t>"Bourání atiky po obvodu dle D1.1.3.:" 0,6*0,3*(35,6+35,6+17,6+17,6)</t>
  </si>
  <si>
    <t>Součet</t>
  </si>
  <si>
    <t>965045113</t>
  </si>
  <si>
    <t>Bourání potěrů tl. do 50 mm cementových nebo pískocementových, plochy přes 4 m2</t>
  </si>
  <si>
    <t>m2</t>
  </si>
  <si>
    <t>-678903852</t>
  </si>
  <si>
    <t>"Odstranění střešní krytiny dle D1.1.3., S14a (plocha střešních rovin mimo atiky) - cementový potěr:" 430</t>
  </si>
  <si>
    <t>"Odstranění střešní krytiny dle D1.1.3., S14a (plocha střešních rovin mimo atiky) - vyrovnávací malta:" 0</t>
  </si>
  <si>
    <t>3</t>
  </si>
  <si>
    <t>965082941</t>
  </si>
  <si>
    <t>Odstranění násypu pod podlahami nebo ochranného násypu na střechách tl. přes 200 mm jakékoliv plochy</t>
  </si>
  <si>
    <t>127042120</t>
  </si>
  <si>
    <t>"Odstranění střešní krytiny dle D1.1.3., S14a (plocha střešních rovin mimo atiky):" 430*0,4</t>
  </si>
  <si>
    <t>R965001</t>
  </si>
  <si>
    <t>ODSTRANĚNÍ ZDEGRADOVANÉHO ZDIVA KOMÍNA A VYŠKRABÁNÍ MALTY Z LOŽNÍCH I STYČNÍCH SPÁR DO HLOUBKY 1-2cm, OČIŠTĚNÍ ZDIVA KARTÁČEM NEBO PROUDEM VZDUCHU včetně všech souvisejících konstrukcí a prací</t>
  </si>
  <si>
    <t>kus</t>
  </si>
  <si>
    <t>829999037</t>
  </si>
  <si>
    <t>997</t>
  </si>
  <si>
    <t>Přesun sutě</t>
  </si>
  <si>
    <t>5</t>
  </si>
  <si>
    <t>997013156</t>
  </si>
  <si>
    <t xml:space="preserve">Vnitrostaveništní doprava suti a vybouraných hmot  vodorovně do 50 m svisle s omezením mechanizace pro budovy a haly výšky přes 18 do 21 m</t>
  </si>
  <si>
    <t>t</t>
  </si>
  <si>
    <t>-34526450</t>
  </si>
  <si>
    <t>6</t>
  </si>
  <si>
    <t>997013312</t>
  </si>
  <si>
    <t>Doprava suti shozem montáž a demontáž shozu výšky přes 10 do 20 m</t>
  </si>
  <si>
    <t>m</t>
  </si>
  <si>
    <t>758512267</t>
  </si>
  <si>
    <t>7</t>
  </si>
  <si>
    <t>997013322</t>
  </si>
  <si>
    <t>Doprava suti shozem montáž a demontáž shozu výšky Příplatek za první a každý další den použití shozu k ceně -3312</t>
  </si>
  <si>
    <t>-1729964323</t>
  </si>
  <si>
    <t>"Předpokládaná doba využití 30 dnů:" 15*30</t>
  </si>
  <si>
    <t>8</t>
  </si>
  <si>
    <t>997013501</t>
  </si>
  <si>
    <t xml:space="preserve">Odvoz suti a vybouraných hmot na skládku nebo meziskládku  se složením, na vzdálenost do 1 km</t>
  </si>
  <si>
    <t>2091444067</t>
  </si>
  <si>
    <t>997013509</t>
  </si>
  <si>
    <t xml:space="preserve">Odvoz suti a vybouraných hmot na skládku nebo meziskládku  se složením, na vzdálenost Příplatek k ceně za každý další i započatý 1 km přes 1 km</t>
  </si>
  <si>
    <t>-2143373064</t>
  </si>
  <si>
    <t>"Předpokládaná skládka Brno-Černovice:" 8*324,451</t>
  </si>
  <si>
    <t>10</t>
  </si>
  <si>
    <t>997013831</t>
  </si>
  <si>
    <t>Poplatek za uložení stavebního odpadu na skládce (skládkovné) směsného stavebního a demoličního zatříděného do Katalogu odpadů pod kódem 170 904</t>
  </si>
  <si>
    <t>-1970395844</t>
  </si>
  <si>
    <t>PSV</t>
  </si>
  <si>
    <t>Práce a dodávky PSV</t>
  </si>
  <si>
    <t>712</t>
  </si>
  <si>
    <t>Povlakové krytiny</t>
  </si>
  <si>
    <t>11</t>
  </si>
  <si>
    <t>712300833</t>
  </si>
  <si>
    <t xml:space="preserve">Odstranění ze střech plochých do 10°  krytiny povlakové třívrstvé</t>
  </si>
  <si>
    <t>16</t>
  </si>
  <si>
    <t>-1717109712</t>
  </si>
  <si>
    <t>"Odstranění střešní krytiny dle D1.1.3., S14a (plocha střešních rovin):" 465</t>
  </si>
  <si>
    <t>713</t>
  </si>
  <si>
    <t>Izolace tepelné</t>
  </si>
  <si>
    <t>12</t>
  </si>
  <si>
    <t>713141841</t>
  </si>
  <si>
    <t xml:space="preserve">Odstranění tepelné izolace běžných stavebních konstrukcí  z rohoží, pásů, dílců, desek, bloků střech plochých mezi rošt připevněných lepením z polystyrenu, tloušťky izolace do 100 mm</t>
  </si>
  <si>
    <t>694210244</t>
  </si>
  <si>
    <t>"Odstranění střešní krytiny dle D1.1.3., S14a (plocha střešních rovin mimo atiky):" 430</t>
  </si>
  <si>
    <t>13</t>
  </si>
  <si>
    <t>713141853</t>
  </si>
  <si>
    <t xml:space="preserve">Odstranění tepelné izolace běžných stavebních konstrukcí  z rohoží, pásů, dílců, desek, bloků střech plochých atikových klínů lepených</t>
  </si>
  <si>
    <t>-1670114113</t>
  </si>
  <si>
    <t>"Bourání atiky po obvodu dle D1.1.3. - demontáž atikových klínů" 0,3*(35,6+35,6+17,6+17,6)</t>
  </si>
  <si>
    <t>721</t>
  </si>
  <si>
    <t>Zdravotechnika - vnitřní kanalizace</t>
  </si>
  <si>
    <t>14</t>
  </si>
  <si>
    <t>721210824</t>
  </si>
  <si>
    <t xml:space="preserve">Demontáž kanalizačního příslušenství  střešních vtoků DN 150</t>
  </si>
  <si>
    <t>-88760740</t>
  </si>
  <si>
    <t>741</t>
  </si>
  <si>
    <t>Elektroinstalace - silnoproud</t>
  </si>
  <si>
    <t>741421821</t>
  </si>
  <si>
    <t>Demontáž hromosvodného vedení bez zachování funkčnosti svodových drátů nebo lan na rovné střeše, průměru do 8 mm</t>
  </si>
  <si>
    <t>458973950</t>
  </si>
  <si>
    <t>"Bourání atiky po obvodu dle D1.1.3. - demontáž hromosvodu" (35,6+35,6+17,6+17,6)</t>
  </si>
  <si>
    <t>764</t>
  </si>
  <si>
    <t>Konstrukce klempířské</t>
  </si>
  <si>
    <t>764002841</t>
  </si>
  <si>
    <t>Demontáž klempířských konstrukcí oplechování horních ploch zdí a nadezdívek do suti</t>
  </si>
  <si>
    <t>1651128134</t>
  </si>
  <si>
    <t>"Bourání atiky po obvodu dle D1.1.3. - demontáž oplechování:" (35,6+35,6+17,6+17,6)</t>
  </si>
  <si>
    <t>002 - Nové konstrukce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</si>
  <si>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</si>
  <si>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</si>
  <si>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</si>
  <si>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762 - Konstrukce tesařské</t>
  </si>
  <si>
    <t>Svislé a kompletní konstrukce</t>
  </si>
  <si>
    <t>311272241</t>
  </si>
  <si>
    <t>Zdivo z pórobetonových tvárnic na tenké maltové lože, tl. zdiva 300 mm pevnost tvárnic přes P2 do P4, objemová hmotnost přes 450 do 600 kg/m3 na pero a drážku</t>
  </si>
  <si>
    <t>-440247995</t>
  </si>
  <si>
    <t>"Zdivo atiky, skladba S2a dle D1.1.4:" 0,6*(35,6+35,6+18,2+18,2)</t>
  </si>
  <si>
    <t>R311001</t>
  </si>
  <si>
    <t>Dodávka a montáž provedení seříznutí atiky dle poznámky D2 dle D1.1.4 včetně všech souvisejících konstrukcí a prací</t>
  </si>
  <si>
    <t>900900036</t>
  </si>
  <si>
    <t>"Atika:" 35,6+35,6+18,2+18,2</t>
  </si>
  <si>
    <t>R311002</t>
  </si>
  <si>
    <t>Dodávka a montáž vyřezání drážek atiky dle poznámky D3 dle D1.1.4 včetně vložení výztuže a zalití cementovým lepidlem, včetně odvozu a likvidace suti včetně všech souvisejících konstrukcí a prací</t>
  </si>
  <si>
    <t>643085425</t>
  </si>
  <si>
    <t>"Atika:" 2*(35,6+35,6+18,2+18,2)</t>
  </si>
  <si>
    <t>Úpravy povrchů, podlahy a osazování výplní</t>
  </si>
  <si>
    <t>622142001</t>
  </si>
  <si>
    <t xml:space="preserve">Potažení vnějších ploch pletivem  v ploše nebo pruzích, na plném podkladu sklovláknitým vtlačením do tmelu stěn</t>
  </si>
  <si>
    <t>1976588179</t>
  </si>
  <si>
    <t>"Povrchová úprava atiky, skladba S2a dle D1.1.4:" 35,6+35,6+18,2+18,2</t>
  </si>
  <si>
    <t>622821012</t>
  </si>
  <si>
    <t xml:space="preserve">Sanační omítka vnějších ploch  stěn pro vlhké a zasolené zdivo, prováděná ve dvou vrstvách, tl. jádrové omítky do 30 mm ručně štuková</t>
  </si>
  <si>
    <t>-1732378615</t>
  </si>
  <si>
    <t>"Povrchová úpravakomínového tělesa:" 2*(0,55+0,55+1,495+1,495)</t>
  </si>
  <si>
    <t>632452441</t>
  </si>
  <si>
    <t xml:space="preserve">Doplnění cementového potěru na mazaninách a betonových podkladech  (s dodáním hmot), hlazeného dřevěným nebo ocelovým hladítkem, plochy jednotlivě přes 1 m2 do 4 m2 a tl. přes 30 do 40 mm</t>
  </si>
  <si>
    <t>-1086976300</t>
  </si>
  <si>
    <t>"doplnění stávajícího cementového potěru (předpokládáno 20% plochy), skladba S1a dle D1.1.4:" 430*0,2</t>
  </si>
  <si>
    <t>952901111</t>
  </si>
  <si>
    <t xml:space="preserve">Vyčištění budov nebo objektů před předáním do užívání  budov bytové nebo občanské výstavby, světlé výšky podlaží do 4 m</t>
  </si>
  <si>
    <t>1340153841</t>
  </si>
  <si>
    <t>"Průběžný a finální úklid staveniště"</t>
  </si>
  <si>
    <t>"Skladba S1a dle D1.1.4 - plocha střešních rovin:" 430/4</t>
  </si>
  <si>
    <t xml:space="preserve">"Skladba S2a dle D1.1.4 -  atika:" ((0,3)*(35,6+35,6+18,2+18,2))/4</t>
  </si>
  <si>
    <t>952902611</t>
  </si>
  <si>
    <t xml:space="preserve">Čištění budov při provádění oprav a udržovacích prací  vysátím prachu z ostatních ploch</t>
  </si>
  <si>
    <t>1169316643</t>
  </si>
  <si>
    <t>"Vysátí ploché střechy před aplikací nového souvrství, skladba S1a dle D1.1.4 - plocha střešních rovin:" 430</t>
  </si>
  <si>
    <t>998</t>
  </si>
  <si>
    <t>Přesun hmot</t>
  </si>
  <si>
    <t>998011003</t>
  </si>
  <si>
    <t xml:space="preserve">Přesun hmot pro budovy občanské výstavby, bydlení, výrobu a služby  s nosnou svislou konstrukcí zděnou z cihel, tvárnic nebo kamene vodorovná dopravní vzdálenost do 100 m pro budovy výšky přes 12 do 24 m</t>
  </si>
  <si>
    <t>-241339100</t>
  </si>
  <si>
    <t>712311101</t>
  </si>
  <si>
    <t>Provedení povlakové krytiny střech do 10° za studena lakem penetračním nebo asfaltovým</t>
  </si>
  <si>
    <t>-2086753808</t>
  </si>
  <si>
    <t>"Parotěsná zábrana, skladba S1a dle D1.1.4 - plocha střešních rovin:" 430</t>
  </si>
  <si>
    <t>"Parotěsná zábrana, skladba S2a dle D1.1.4 - vytažení na atiku:" (0,6+0,3)*(35,6+35,6+18,2+18,2)</t>
  </si>
  <si>
    <t>M</t>
  </si>
  <si>
    <t>111631500</t>
  </si>
  <si>
    <t>lak asfaltový penetrační (MJ t) bal 9 kg</t>
  </si>
  <si>
    <t>32</t>
  </si>
  <si>
    <t>-1566214896</t>
  </si>
  <si>
    <t>526,83*0,0004 'Přepočtené koeficientem množství</t>
  </si>
  <si>
    <t>712341559</t>
  </si>
  <si>
    <t>Provedení povlakové krytiny střech do 10° pásy NAIP přitavením v plné ploše</t>
  </si>
  <si>
    <t>-2136047450</t>
  </si>
  <si>
    <t>62852254</t>
  </si>
  <si>
    <t>pásy s modifikovaným asfaltem tl. 4,0 mm vložka polyesterové rouno minerální jemnozrnný posyp</t>
  </si>
  <si>
    <t>401168305</t>
  </si>
  <si>
    <t>526,84*1,15 'Přepočtené koeficientem množství</t>
  </si>
  <si>
    <t>712363001</t>
  </si>
  <si>
    <t>Provedení povlakové krytiny střech do 10° termoplastickou fólií PVC rozvinutím a natažením v ploše</t>
  </si>
  <si>
    <t>43976619</t>
  </si>
  <si>
    <t>"Střešní krytina, skladba S1a dle D1.1.4 - plocha střešních rovin:" 430</t>
  </si>
  <si>
    <t>"Střešní krytina, skladba S2a dle D1.1.4 - vytažení na atiku:" (0,5)*(35,6+35,6+18,2+18,2)</t>
  </si>
  <si>
    <t>Mezisoučet</t>
  </si>
  <si>
    <t>"Folie určená na provedení detailů 5%:" 483,8*0,05</t>
  </si>
  <si>
    <t>28322056</t>
  </si>
  <si>
    <t>fólie střešní mPVC k přitížení 1,5 mm</t>
  </si>
  <si>
    <t>-341513435</t>
  </si>
  <si>
    <t>483,8*1,15 'Přepočtené koeficientem množství</t>
  </si>
  <si>
    <t>28342965</t>
  </si>
  <si>
    <t>fólie hydroizolační střešní na bázi mPVC nevyztužená tl 1,8mm, určená na detaily</t>
  </si>
  <si>
    <t>1381779673</t>
  </si>
  <si>
    <t>24,19*1,15 'Přepočtené koeficientem množství</t>
  </si>
  <si>
    <t>17</t>
  </si>
  <si>
    <t>712363002</t>
  </si>
  <si>
    <t>Provedení povlakové krytiny střech do 10° vytvoření spoje 2 pásů fólií PVC slepením lepidlem</t>
  </si>
  <si>
    <t>1091510949</t>
  </si>
  <si>
    <t>"Střešní krytina, skladba S1a dle D1.1.4 - plocha střešních rovin:" 430*1,1</t>
  </si>
  <si>
    <t>"Střešní krytina, skladba S2a dle D1.1.4 - vytažení na atiku:" (0,5)*(35,6+35,6+18,2+18,2)*1,1</t>
  </si>
  <si>
    <t>"Folie určená na provedení detailů 5%:" 483,8*0,05*1,1</t>
  </si>
  <si>
    <t>558,789*1,1 'Přepočtené koeficientem množství</t>
  </si>
  <si>
    <t>18</t>
  </si>
  <si>
    <t>712363003</t>
  </si>
  <si>
    <t xml:space="preserve">Provedení povlakové krytiny střech plochých do 10° fólií  termoplastickou mPVC (měkčené PVC) vytvoření spoje dvou pásů fólií horkovzdušným navařením</t>
  </si>
  <si>
    <t>629377238</t>
  </si>
  <si>
    <t>"Atika ukončení:" (35,6+35,6+18,2+18,2)</t>
  </si>
  <si>
    <t>19</t>
  </si>
  <si>
    <t>712363122</t>
  </si>
  <si>
    <t xml:space="preserve">Provedení povlakové krytiny střech plochých do 10° fólií  ostatní činnosti při pokládání hydroizolačních fólií (materiál ve specifikaci) zaizolování prostupů střešní rovinou provedení rohů a koutů izolačními tvarovkami horkovzdušným navařením</t>
  </si>
  <si>
    <t>-344746045</t>
  </si>
  <si>
    <t>"Rohové a koutové lišty, prvek K2:" (107,6+107,6+(14*0,25)+0,55+0,55+1,5+1,5)/2</t>
  </si>
  <si>
    <t>20</t>
  </si>
  <si>
    <t>28322070</t>
  </si>
  <si>
    <t>roh vnitřní pro střešní fólie mPVC</t>
  </si>
  <si>
    <t>-819924671</t>
  </si>
  <si>
    <t>111,4*1,1 'Přepočtené koeficientem množství</t>
  </si>
  <si>
    <t>712363312</t>
  </si>
  <si>
    <t>Povlakové krytiny střech plochých do 10° z tvarovaných poplastovaných lišt pro mPVC, délka 2 m vnitřní koutová lišta rš 100 mm</t>
  </si>
  <si>
    <t>728175433</t>
  </si>
  <si>
    <t>"Rohové a koutové lišty, prvek K2:" (107,6+(14*0,25)+0,55+0,55+1,5+1,5)/2</t>
  </si>
  <si>
    <t>22</t>
  </si>
  <si>
    <t>712363313</t>
  </si>
  <si>
    <t>Povlakové krytiny střech plochých do 10° z tvarovaných poplastovaných lišt pro mPVC, délka 2 m vnější koutová lišta rš 100 mm</t>
  </si>
  <si>
    <t>131827656</t>
  </si>
  <si>
    <t>"Rohové a koutové lišty, prvek K2:" (107,6)/2</t>
  </si>
  <si>
    <t>23</t>
  </si>
  <si>
    <t>712363314</t>
  </si>
  <si>
    <t>Povlakové krytiny střech plochých do 10° z tvarovaných poplastovaných lišt pro mPVC, délka 2 m stěnová lišta vyhnutá rš 71 mm</t>
  </si>
  <si>
    <t>-709241286</t>
  </si>
  <si>
    <t>"Prvek K6, K7:" (4,12+4,12)/2</t>
  </si>
  <si>
    <t>24</t>
  </si>
  <si>
    <t>712363318</t>
  </si>
  <si>
    <t>Povlakové krytiny střech plochých do 10° z tvarovaných poplastovaných lišt pro mPVC, délka 2 m závětrná lišta rš 250 mm</t>
  </si>
  <si>
    <t>1893119891</t>
  </si>
  <si>
    <t>"Prvek K1:" (107,5*1,1)/2</t>
  </si>
  <si>
    <t>25</t>
  </si>
  <si>
    <t>712391171</t>
  </si>
  <si>
    <t>Provedení povlakové krytiny střech plochých do 10 st. -ostatní práce provedení vrstvy textilní podkladní</t>
  </si>
  <si>
    <t>220253431</t>
  </si>
  <si>
    <t>26</t>
  </si>
  <si>
    <t>693112430</t>
  </si>
  <si>
    <t>textilie netkaná MOKRUTEX HQ PP 300 g/m2</t>
  </si>
  <si>
    <t>-594172991</t>
  </si>
  <si>
    <t>27</t>
  </si>
  <si>
    <t>712391172</t>
  </si>
  <si>
    <t xml:space="preserve">Provedení povlakové krytiny střech plochých do 10° -ostatní práce  provedení vrstvy textilní ochranné</t>
  </si>
  <si>
    <t>776556915</t>
  </si>
  <si>
    <t>28</t>
  </si>
  <si>
    <t>-430688157</t>
  </si>
  <si>
    <t>29</t>
  </si>
  <si>
    <t>712391382</t>
  </si>
  <si>
    <t xml:space="preserve">Provedení povlakové krytiny střech plochých do 10° -ostatní práce  dokončení izolace násypem z hrubého kameniva frakce 16 - 22, tl. 50 mm</t>
  </si>
  <si>
    <t>-1948575490</t>
  </si>
  <si>
    <t>30</t>
  </si>
  <si>
    <t>58337403</t>
  </si>
  <si>
    <t>kamenivo dekorační (kačírek) frakce 16/32</t>
  </si>
  <si>
    <t>-1584827005</t>
  </si>
  <si>
    <t>430*0,0825 'Přepočtené koeficientem množství</t>
  </si>
  <si>
    <t>31</t>
  </si>
  <si>
    <t>712391482</t>
  </si>
  <si>
    <t xml:space="preserve">Provedení povlakové krytiny střech plochých do 10° -ostatní práce  dokončení izolace násypem z hrubého kameniva Příplatek k ceně za každých dalších 10 mm</t>
  </si>
  <si>
    <t>-1063393487</t>
  </si>
  <si>
    <t>"Střešní krytina, skladba S1a dle D1.1.4 - plocha střešních rovin:" 3*430</t>
  </si>
  <si>
    <t>1812375592</t>
  </si>
  <si>
    <t>1290*0,0165 'Přepočtené koeficientem množství</t>
  </si>
  <si>
    <t>33</t>
  </si>
  <si>
    <t>712771231</t>
  </si>
  <si>
    <t>Provedení drenážní vrstvy vegetační střechy z tvarovaných desek, sklon střechy do 5°</t>
  </si>
  <si>
    <t>-261940515</t>
  </si>
  <si>
    <t>34</t>
  </si>
  <si>
    <t>69331002</t>
  </si>
  <si>
    <t>geokomposit drenážní - geosíť z HDPE jednostranně laminovaná geotextilií</t>
  </si>
  <si>
    <t>-69970784</t>
  </si>
  <si>
    <t>35</t>
  </si>
  <si>
    <t>998712103</t>
  </si>
  <si>
    <t>Přesun hmot pro povlakové krytiny stanovený z hmotnosti přesunovaného materiálu vodorovná dopravní vzdálenost do 50 m v objektech výšky přes 12 do 24 m</t>
  </si>
  <si>
    <t>948325278</t>
  </si>
  <si>
    <t>36</t>
  </si>
  <si>
    <t>713141151</t>
  </si>
  <si>
    <t>Montáž tepelné izolace střech plochých rohožemi, pásy, deskami, dílci, bloky (izolační materiál ve specifikaci) kladenými volně jednovrstvá</t>
  </si>
  <si>
    <t>1800177750</t>
  </si>
  <si>
    <t>"Tepelná izolace, skladba S1a dle D1.1.4 - plocha střešních rovin:" 3*430</t>
  </si>
  <si>
    <t>37</t>
  </si>
  <si>
    <t>28376141</t>
  </si>
  <si>
    <t>klín izolační z pěnového polystyrenu EPS 100 spádový</t>
  </si>
  <si>
    <t>-576848607</t>
  </si>
  <si>
    <t>"Tepelná izolace, skladba S1a dle D1.1.4 - plocha střešních rovin:" 0,15*430</t>
  </si>
  <si>
    <t>64,5*1,02 'Přepočtené koeficientem množství</t>
  </si>
  <si>
    <t>38</t>
  </si>
  <si>
    <t>R283001</t>
  </si>
  <si>
    <t xml:space="preserve">deska EPS 100s grafitová  λ=0,032  tl 100mm</t>
  </si>
  <si>
    <t>-1027943988</t>
  </si>
  <si>
    <t>"Tepelná izolace, skladba S1a dle D1.1.4 - plocha střešních rovin:" 2*430</t>
  </si>
  <si>
    <t>860*1,02 'Přepočtené koeficientem množství</t>
  </si>
  <si>
    <t>39</t>
  </si>
  <si>
    <t>998713103</t>
  </si>
  <si>
    <t>Přesun hmot pro izolace tepelné stanovený z hmotnosti přesunovaného materiálu vodorovná dopravní vzdálenost do 50 m v objektech výšky přes 12 m do 24 m</t>
  </si>
  <si>
    <t>-676197532</t>
  </si>
  <si>
    <t>40</t>
  </si>
  <si>
    <t>721233114</t>
  </si>
  <si>
    <t>Střešní vtoky (vpusti) polypropylenové (PP) pro ploché střechy s odtokem svislým DN 160</t>
  </si>
  <si>
    <t>-1581224291</t>
  </si>
  <si>
    <t>41</t>
  </si>
  <si>
    <t>998721103</t>
  </si>
  <si>
    <t xml:space="preserve">Přesun hmot pro vnitřní kanalizace  stanovený z hmotnosti přesunovaného materiálu vodorovná dopravní vzdálenost do 50 m v objektech výšky přes 12 do 24 m</t>
  </si>
  <si>
    <t>1245426604</t>
  </si>
  <si>
    <t>762</t>
  </si>
  <si>
    <t>Konstrukce tesařské</t>
  </si>
  <si>
    <t>42</t>
  </si>
  <si>
    <t>762341033</t>
  </si>
  <si>
    <t>Bednění a laťování bednění střech rovných sklonu do 60° s vyřezáním otvorů z dřevoštěpkových desek OSB šroubovaných na rošt na sraz, tloušťky desky 15 mm</t>
  </si>
  <si>
    <t>-433448963</t>
  </si>
  <si>
    <t>"Atika ukončení:" 0,5*(35,6+35,6+18,2+18,2)</t>
  </si>
  <si>
    <t>43</t>
  </si>
  <si>
    <t>998762103</t>
  </si>
  <si>
    <t xml:space="preserve">Přesun hmot pro konstrukce tesařské  stanovený z hmotnosti přesunovaného materiálu vodorovná dopravní vzdálenost do 50 m v objektech výšky přes 12 do 24 m</t>
  </si>
  <si>
    <t>1499519579</t>
  </si>
  <si>
    <t>44</t>
  </si>
  <si>
    <t>K3</t>
  </si>
  <si>
    <t>Dodávka a montáž prvku K3 komínový nástavec včetně všech souvisejících konstrukcí a prací</t>
  </si>
  <si>
    <t>1646745727</t>
  </si>
  <si>
    <t>45</t>
  </si>
  <si>
    <t>K4</t>
  </si>
  <si>
    <t>Dodávka a montáž prvku K4 oplechování komína včetně všech souvisejících konstrukcí a prací</t>
  </si>
  <si>
    <t>-1289479518</t>
  </si>
  <si>
    <t>46</t>
  </si>
  <si>
    <t>K5</t>
  </si>
  <si>
    <t>Dodávka a montáž prvku K5 komínová stříška včetně všech souvisejících konstrukcí a prací</t>
  </si>
  <si>
    <t>-1847975015</t>
  </si>
  <si>
    <t>003 - Vedlejší a ostatní náklady</t>
  </si>
  <si>
    <t xml:space="preserve">    9 - Ostatní konstrukce a práce-bourání</t>
  </si>
  <si>
    <t>Ostatní konstrukce a práce-bourání</t>
  </si>
  <si>
    <t>900001</t>
  </si>
  <si>
    <t>Vybudování zařízení staveniště</t>
  </si>
  <si>
    <t>soubor</t>
  </si>
  <si>
    <t>1460431504</t>
  </si>
  <si>
    <t>900002</t>
  </si>
  <si>
    <t>Provoz zařízení staveniště</t>
  </si>
  <si>
    <t>-260835447</t>
  </si>
  <si>
    <t>900003</t>
  </si>
  <si>
    <t>Odstranění zařízení staveniště</t>
  </si>
  <si>
    <t>754105290</t>
  </si>
  <si>
    <t>900004</t>
  </si>
  <si>
    <t>Předání a převzetí zařízení staveniště</t>
  </si>
  <si>
    <t>1220607020</t>
  </si>
  <si>
    <t>900005</t>
  </si>
  <si>
    <t>Zhotovení dokumentace skutečného provedení stavby</t>
  </si>
  <si>
    <t>772077837</t>
  </si>
  <si>
    <t>900006</t>
  </si>
  <si>
    <t>Geodetické zaměření skutečného provedení stavby</t>
  </si>
  <si>
    <t>567881241</t>
  </si>
  <si>
    <t>900007</t>
  </si>
  <si>
    <t>Finanční náklady a bankovní záruky</t>
  </si>
  <si>
    <t>899963700</t>
  </si>
  <si>
    <t>900008</t>
  </si>
  <si>
    <t>Bankovní záruky</t>
  </si>
  <si>
    <t>-194931807</t>
  </si>
  <si>
    <t>900009</t>
  </si>
  <si>
    <t>Propagace</t>
  </si>
  <si>
    <t>1545011643</t>
  </si>
  <si>
    <t>900010</t>
  </si>
  <si>
    <t>Zkoušky a revize</t>
  </si>
  <si>
    <t>-131770476</t>
  </si>
  <si>
    <t>900011</t>
  </si>
  <si>
    <t>Dočasná dopravní opatření a provozní vlivy</t>
  </si>
  <si>
    <t>1885757801</t>
  </si>
  <si>
    <t>900012</t>
  </si>
  <si>
    <t>Užívání veřejných prostranství a ploch</t>
  </si>
  <si>
    <t>756859674</t>
  </si>
  <si>
    <t>900013</t>
  </si>
  <si>
    <t>Provozní řády</t>
  </si>
  <si>
    <t>-840692952</t>
  </si>
  <si>
    <t>900014</t>
  </si>
  <si>
    <t>Zkušební provoz</t>
  </si>
  <si>
    <t>-756482469</t>
  </si>
  <si>
    <t>900015</t>
  </si>
  <si>
    <t>Převzetí a předání díla</t>
  </si>
  <si>
    <t>-733160398</t>
  </si>
  <si>
    <t>900016</t>
  </si>
  <si>
    <t>Kompletační činnost</t>
  </si>
  <si>
    <t>181203766</t>
  </si>
  <si>
    <t>900017</t>
  </si>
  <si>
    <t>Územní vlivy</t>
  </si>
  <si>
    <t>686407727</t>
  </si>
  <si>
    <t>900018</t>
  </si>
  <si>
    <t>Mimostaveništní doprava a přesun kapacit</t>
  </si>
  <si>
    <t>145758558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</si>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</sst>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800080"/>
      <name val="Trebuchet MS"/>
    </font>
    <font>
      <sz val="8"/>
      <color rgb="FF0000A8"/>
      <name val="Trebuchet MS"/>
    </font>
    <font>
      <sz val="8"/>
      <name val="Trebuchet MS"/>
      <family val="0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  <top style="hair">
        <color rgb="FF969696"/>
      </top>
    </border>
    <border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6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  <protection locked="0"/>
    </xf>
    <xf numFmtId="0" fontId="13" fillId="2" borderId="0" xfId="0" applyFont="1" applyFill="1" applyAlignment="1" applyProtection="1">
      <alignment horizontal="left" vertical="center"/>
    </xf>
    <xf numFmtId="0" fontId="14" fillId="2" borderId="0" xfId="0" applyFont="1" applyFill="1" applyAlignment="1" applyProtection="1">
      <alignment vertical="center"/>
    </xf>
    <xf numFmtId="0" fontId="15" fillId="2" borderId="0" xfId="0" applyFont="1" applyFill="1" applyAlignment="1" applyProtection="1">
      <alignment horizontal="left" vertical="center"/>
    </xf>
    <xf numFmtId="0" fontId="16" fillId="2" borderId="0" xfId="1" applyFont="1" applyFill="1" applyAlignment="1" applyProtection="1">
      <alignment vertical="center"/>
    </xf>
    <xf numFmtId="0" fontId="45" fillId="2" borderId="0" xfId="1" applyFill="1"/>
    <xf numFmtId="0" fontId="0" fillId="2" borderId="0" xfId="0" applyFill="1"/>
    <xf numFmtId="0" fontId="13" fillId="2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21" fillId="0" borderId="0" xfId="0" applyFont="1" applyAlignment="1">
      <alignment horizontal="left" vertical="top" wrapText="1"/>
    </xf>
    <xf numFmtId="0" fontId="3" fillId="0" borderId="0" xfId="0" applyFont="1" applyBorder="1" applyAlignment="1" applyProtection="1">
      <alignment horizontal="left" vertical="top"/>
    </xf>
    <xf numFmtId="0" fontId="3" fillId="0" borderId="0" xfId="0" applyFont="1" applyBorder="1" applyAlignment="1" applyProtection="1">
      <alignment horizontal="left" vertical="top" wrapText="1"/>
    </xf>
    <xf numFmtId="0" fontId="21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4" fontId="22" fillId="0" borderId="8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horizontal="center" vertical="center"/>
    </xf>
    <xf numFmtId="4" fontId="21" fillId="0" borderId="0" xfId="0" applyNumberFormat="1" applyFont="1" applyBorder="1" applyAlignment="1" applyProtection="1">
      <alignment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3" fillId="4" borderId="10" xfId="0" applyFont="1" applyFill="1" applyBorder="1" applyAlignment="1" applyProtection="1">
      <alignment horizontal="left"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1" fillId="0" borderId="18" xfId="0" applyFont="1" applyBorder="1" applyAlignment="1" applyProtection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" fillId="5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2" borderId="0" xfId="0" applyFont="1" applyFill="1" applyAlignment="1">
      <alignment vertical="center"/>
    </xf>
    <xf numFmtId="0" fontId="15" fillId="2" borderId="0" xfId="0" applyFont="1" applyFill="1" applyAlignment="1">
      <alignment horizontal="left" vertical="center"/>
    </xf>
    <xf numFmtId="0" fontId="32" fillId="2" borderId="0" xfId="1" applyFont="1" applyFill="1" applyAlignment="1">
      <alignment vertical="center"/>
    </xf>
    <xf numFmtId="0" fontId="14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20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  <protection locked="0"/>
    </xf>
    <xf numFmtId="0" fontId="3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0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4" fillId="0" borderId="16" xfId="0" applyNumberFormat="1" applyFont="1" applyBorder="1" applyAlignment="1" applyProtection="1"/>
    <xf numFmtId="166" fontId="34" fillId="0" borderId="17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3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vertical="center"/>
    </xf>
    <xf numFmtId="0" fontId="9" fillId="0" borderId="25" xfId="0" applyFont="1" applyBorder="1" applyAlignment="1" applyProtection="1">
      <alignment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>
      <alignment vertical="top"/>
      <protection locked="0"/>
    </xf>
    <xf numFmtId="0" fontId="38" fillId="0" borderId="29" xfId="0" applyFont="1" applyBorder="1" applyAlignment="1">
      <alignment vertical="center" wrapText="1"/>
      <protection locked="0"/>
    </xf>
    <xf numFmtId="0" fontId="38" fillId="0" borderId="30" xfId="0" applyFont="1" applyBorder="1" applyAlignment="1">
      <alignment vertical="center" wrapText="1"/>
      <protection locked="0"/>
    </xf>
    <xf numFmtId="0" fontId="38" fillId="0" borderId="31" xfId="0" applyFont="1" applyBorder="1" applyAlignment="1">
      <alignment vertical="center" wrapText="1"/>
      <protection locked="0"/>
    </xf>
    <xf numFmtId="0" fontId="38" fillId="0" borderId="32" xfId="0" applyFont="1" applyBorder="1" applyAlignment="1">
      <alignment horizontal="center" vertical="center" wrapText="1"/>
      <protection locked="0"/>
    </xf>
    <xf numFmtId="0" fontId="39" fillId="0" borderId="1" xfId="0" applyFont="1" applyBorder="1" applyAlignment="1">
      <alignment horizontal="center" vertical="center" wrapText="1"/>
      <protection locked="0"/>
    </xf>
    <xf numFmtId="0" fontId="38" fillId="0" borderId="33" xfId="0" applyFont="1" applyBorder="1" applyAlignment="1">
      <alignment horizontal="center" vertical="center" wrapText="1"/>
      <protection locked="0"/>
    </xf>
    <xf numFmtId="0" fontId="38" fillId="0" borderId="32" xfId="0" applyFont="1" applyBorder="1" applyAlignment="1">
      <alignment vertical="center" wrapText="1"/>
      <protection locked="0"/>
    </xf>
    <xf numFmtId="0" fontId="40" fillId="0" borderId="34" xfId="0" applyFont="1" applyBorder="1" applyAlignment="1">
      <alignment horizontal="left" wrapText="1"/>
      <protection locked="0"/>
    </xf>
    <xf numFmtId="0" fontId="38" fillId="0" borderId="33" xfId="0" applyFont="1" applyBorder="1" applyAlignment="1">
      <alignment vertical="center" wrapText="1"/>
      <protection locked="0"/>
    </xf>
    <xf numFmtId="0" fontId="40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 wrapText="1"/>
      <protection locked="0"/>
    </xf>
    <xf numFmtId="0" fontId="41" fillId="0" borderId="1" xfId="0" applyFont="1" applyBorder="1" applyAlignment="1">
      <alignment vertical="center"/>
      <protection locked="0"/>
    </xf>
    <xf numFmtId="0" fontId="41" fillId="0" borderId="1" xfId="0" applyFont="1" applyBorder="1" applyAlignment="1">
      <alignment horizontal="left" vertical="center"/>
      <protection locked="0"/>
    </xf>
    <xf numFmtId="49" fontId="41" fillId="0" borderId="1" xfId="0" applyNumberFormat="1" applyFont="1" applyBorder="1" applyAlignment="1">
      <alignment horizontal="left" vertical="center" wrapText="1"/>
      <protection locked="0"/>
    </xf>
    <xf numFmtId="49" fontId="41" fillId="0" borderId="1" xfId="0" applyNumberFormat="1" applyFont="1" applyBorder="1" applyAlignment="1">
      <alignment vertical="center" wrapText="1"/>
      <protection locked="0"/>
    </xf>
    <xf numFmtId="0" fontId="38" fillId="0" borderId="35" xfId="0" applyFont="1" applyBorder="1" applyAlignment="1">
      <alignment vertical="center" wrapText="1"/>
      <protection locked="0"/>
    </xf>
    <xf numFmtId="0" fontId="42" fillId="0" borderId="34" xfId="0" applyFont="1" applyBorder="1" applyAlignment="1">
      <alignment vertical="center" wrapText="1"/>
      <protection locked="0"/>
    </xf>
    <xf numFmtId="0" fontId="38" fillId="0" borderId="36" xfId="0" applyFont="1" applyBorder="1" applyAlignment="1">
      <alignment vertical="center" wrapText="1"/>
      <protection locked="0"/>
    </xf>
    <xf numFmtId="0" fontId="38" fillId="0" borderId="1" xfId="0" applyFont="1" applyBorder="1" applyAlignment="1">
      <alignment vertical="top"/>
      <protection locked="0"/>
    </xf>
    <xf numFmtId="0" fontId="38" fillId="0" borderId="0" xfId="0" applyFont="1" applyAlignment="1">
      <alignment vertical="top"/>
      <protection locked="0"/>
    </xf>
    <xf numFmtId="0" fontId="38" fillId="0" borderId="29" xfId="0" applyFont="1" applyBorder="1" applyAlignment="1">
      <alignment horizontal="left" vertical="center"/>
      <protection locked="0"/>
    </xf>
    <xf numFmtId="0" fontId="38" fillId="0" borderId="30" xfId="0" applyFont="1" applyBorder="1" applyAlignment="1">
      <alignment horizontal="left" vertical="center"/>
      <protection locked="0"/>
    </xf>
    <xf numFmtId="0" fontId="38" fillId="0" borderId="31" xfId="0" applyFont="1" applyBorder="1" applyAlignment="1">
      <alignment horizontal="left" vertical="center"/>
      <protection locked="0"/>
    </xf>
    <xf numFmtId="0" fontId="38" fillId="0" borderId="32" xfId="0" applyFont="1" applyBorder="1" applyAlignment="1">
      <alignment horizontal="left" vertical="center"/>
      <protection locked="0"/>
    </xf>
    <xf numFmtId="0" fontId="39" fillId="0" borderId="1" xfId="0" applyFont="1" applyBorder="1" applyAlignment="1">
      <alignment horizontal="center" vertical="center"/>
      <protection locked="0"/>
    </xf>
    <xf numFmtId="0" fontId="38" fillId="0" borderId="33" xfId="0" applyFont="1" applyBorder="1" applyAlignment="1">
      <alignment horizontal="left" vertical="center"/>
      <protection locked="0"/>
    </xf>
    <xf numFmtId="0" fontId="40" fillId="0" borderId="1" xfId="0" applyFont="1" applyBorder="1" applyAlignment="1">
      <alignment horizontal="left" vertical="center"/>
      <protection locked="0"/>
    </xf>
    <xf numFmtId="0" fontId="43" fillId="0" borderId="0" xfId="0" applyFont="1" applyAlignment="1">
      <alignment horizontal="left" vertical="center"/>
      <protection locked="0"/>
    </xf>
    <xf numFmtId="0" fontId="40" fillId="0" borderId="34" xfId="0" applyFont="1" applyBorder="1" applyAlignment="1">
      <alignment horizontal="left" vertical="center"/>
      <protection locked="0"/>
    </xf>
    <xf numFmtId="0" fontId="40" fillId="0" borderId="34" xfId="0" applyFont="1" applyBorder="1" applyAlignment="1">
      <alignment horizontal="center" vertical="center"/>
      <protection locked="0"/>
    </xf>
    <xf numFmtId="0" fontId="43" fillId="0" borderId="34" xfId="0" applyFont="1" applyBorder="1" applyAlignment="1">
      <alignment horizontal="left" vertical="center"/>
      <protection locked="0"/>
    </xf>
    <xf numFmtId="0" fontId="44" fillId="0" borderId="1" xfId="0" applyFont="1" applyBorder="1" applyAlignment="1">
      <alignment horizontal="left" vertical="center"/>
      <protection locked="0"/>
    </xf>
    <xf numFmtId="0" fontId="41" fillId="0" borderId="0" xfId="0" applyFont="1" applyAlignment="1">
      <alignment horizontal="left" vertical="center"/>
      <protection locked="0"/>
    </xf>
    <xf numFmtId="0" fontId="41" fillId="0" borderId="1" xfId="0" applyFont="1" applyBorder="1" applyAlignment="1">
      <alignment horizontal="center" vertical="center"/>
      <protection locked="0"/>
    </xf>
    <xf numFmtId="0" fontId="41" fillId="0" borderId="32" xfId="0" applyFont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left" vertical="center"/>
      <protection locked="0"/>
    </xf>
    <xf numFmtId="0" fontId="41" fillId="0" borderId="1" xfId="0" applyFont="1" applyFill="1" applyBorder="1" applyAlignment="1">
      <alignment horizontal="center" vertical="center"/>
      <protection locked="0"/>
    </xf>
    <xf numFmtId="0" fontId="38" fillId="0" borderId="35" xfId="0" applyFont="1" applyBorder="1" applyAlignment="1">
      <alignment horizontal="left" vertical="center"/>
      <protection locked="0"/>
    </xf>
    <xf numFmtId="0" fontId="42" fillId="0" borderId="34" xfId="0" applyFont="1" applyBorder="1" applyAlignment="1">
      <alignment horizontal="left" vertical="center"/>
      <protection locked="0"/>
    </xf>
    <xf numFmtId="0" fontId="38" fillId="0" borderId="36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/>
      <protection locked="0"/>
    </xf>
    <xf numFmtId="0" fontId="42" fillId="0" borderId="1" xfId="0" applyFont="1" applyBorder="1" applyAlignment="1">
      <alignment horizontal="left" vertical="center"/>
      <protection locked="0"/>
    </xf>
    <xf numFmtId="0" fontId="43" fillId="0" borderId="1" xfId="0" applyFont="1" applyBorder="1" applyAlignment="1">
      <alignment horizontal="left" vertical="center"/>
      <protection locked="0"/>
    </xf>
    <xf numFmtId="0" fontId="41" fillId="0" borderId="34" xfId="0" applyFont="1" applyBorder="1" applyAlignment="1">
      <alignment horizontal="left" vertical="center"/>
      <protection locked="0"/>
    </xf>
    <xf numFmtId="0" fontId="38" fillId="0" borderId="1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center" vertical="center" wrapText="1"/>
      <protection locked="0"/>
    </xf>
    <xf numFmtId="0" fontId="38" fillId="0" borderId="29" xfId="0" applyFont="1" applyBorder="1" applyAlignment="1">
      <alignment horizontal="left" vertical="center" wrapText="1"/>
      <protection locked="0"/>
    </xf>
    <xf numFmtId="0" fontId="38" fillId="0" borderId="30" xfId="0" applyFont="1" applyBorder="1" applyAlignment="1">
      <alignment horizontal="left" vertical="center" wrapText="1"/>
      <protection locked="0"/>
    </xf>
    <xf numFmtId="0" fontId="38" fillId="0" borderId="31" xfId="0" applyFont="1" applyBorder="1" applyAlignment="1">
      <alignment horizontal="left" vertical="center" wrapText="1"/>
      <protection locked="0"/>
    </xf>
    <xf numFmtId="0" fontId="38" fillId="0" borderId="32" xfId="0" applyFont="1" applyBorder="1" applyAlignment="1">
      <alignment horizontal="left" vertical="center" wrapText="1"/>
      <protection locked="0"/>
    </xf>
    <xf numFmtId="0" fontId="38" fillId="0" borderId="33" xfId="0" applyFont="1" applyBorder="1" applyAlignment="1">
      <alignment horizontal="left" vertical="center" wrapText="1"/>
      <protection locked="0"/>
    </xf>
    <xf numFmtId="0" fontId="43" fillId="0" borderId="32" xfId="0" applyFont="1" applyBorder="1" applyAlignment="1">
      <alignment horizontal="left" vertical="center" wrapText="1"/>
      <protection locked="0"/>
    </xf>
    <xf numFmtId="0" fontId="43" fillId="0" borderId="33" xfId="0" applyFont="1" applyBorder="1" applyAlignment="1">
      <alignment horizontal="left" vertical="center" wrapText="1"/>
      <protection locked="0"/>
    </xf>
    <xf numFmtId="0" fontId="41" fillId="0" borderId="32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 wrapText="1"/>
      <protection locked="0"/>
    </xf>
    <xf numFmtId="0" fontId="41" fillId="0" borderId="33" xfId="0" applyFont="1" applyBorder="1" applyAlignment="1">
      <alignment horizontal="left" vertical="center"/>
      <protection locked="0"/>
    </xf>
    <xf numFmtId="0" fontId="41" fillId="0" borderId="35" xfId="0" applyFont="1" applyBorder="1" applyAlignment="1">
      <alignment horizontal="left" vertical="center" wrapText="1"/>
      <protection locked="0"/>
    </xf>
    <xf numFmtId="0" fontId="41" fillId="0" borderId="34" xfId="0" applyFont="1" applyBorder="1" applyAlignment="1">
      <alignment horizontal="left" vertical="center" wrapText="1"/>
      <protection locked="0"/>
    </xf>
    <xf numFmtId="0" fontId="41" fillId="0" borderId="36" xfId="0" applyFont="1" applyBorder="1" applyAlignment="1">
      <alignment horizontal="left" vertical="center" wrapText="1"/>
      <protection locked="0"/>
    </xf>
    <xf numFmtId="0" fontId="41" fillId="0" borderId="1" xfId="0" applyFont="1" applyBorder="1" applyAlignment="1">
      <alignment horizontal="left" vertical="top"/>
      <protection locked="0"/>
    </xf>
    <xf numFmtId="0" fontId="41" fillId="0" borderId="1" xfId="0" applyFont="1" applyBorder="1" applyAlignment="1">
      <alignment horizontal="center" vertical="top"/>
      <protection locked="0"/>
    </xf>
    <xf numFmtId="0" fontId="41" fillId="0" borderId="35" xfId="0" applyFont="1" applyBorder="1" applyAlignment="1">
      <alignment horizontal="left" vertical="center"/>
      <protection locked="0"/>
    </xf>
    <xf numFmtId="0" fontId="41" fillId="0" borderId="36" xfId="0" applyFont="1" applyBorder="1" applyAlignment="1">
      <alignment horizontal="left" vertical="center"/>
      <protection locked="0"/>
    </xf>
    <xf numFmtId="0" fontId="43" fillId="0" borderId="0" xfId="0" applyFont="1" applyAlignment="1">
      <alignment vertical="center"/>
      <protection locked="0"/>
    </xf>
    <xf numFmtId="0" fontId="40" fillId="0" borderId="1" xfId="0" applyFont="1" applyBorder="1" applyAlignment="1">
      <alignment vertical="center"/>
      <protection locked="0"/>
    </xf>
    <xf numFmtId="0" fontId="43" fillId="0" borderId="34" xfId="0" applyFont="1" applyBorder="1" applyAlignment="1">
      <alignment vertical="center"/>
      <protection locked="0"/>
    </xf>
    <xf numFmtId="0" fontId="40" fillId="0" borderId="34" xfId="0" applyFont="1" applyBorder="1" applyAlignment="1">
      <alignment vertical="center"/>
      <protection locked="0"/>
    </xf>
    <xf numFmtId="0" fontId="0" fillId="0" borderId="1" xfId="0" applyBorder="1" applyAlignment="1">
      <alignment vertical="top"/>
      <protection locked="0"/>
    </xf>
    <xf numFmtId="49" fontId="41" fillId="0" borderId="1" xfId="0" applyNumberFormat="1" applyFont="1" applyBorder="1" applyAlignment="1">
      <alignment horizontal="left" vertical="center"/>
      <protection locked="0"/>
    </xf>
    <xf numFmtId="0" fontId="0" fillId="0" borderId="34" xfId="0" applyBorder="1" applyAlignment="1">
      <alignment vertical="top"/>
      <protection locked="0"/>
    </xf>
    <xf numFmtId="0" fontId="40" fillId="0" borderId="34" xfId="0" applyFont="1" applyBorder="1" applyAlignment="1">
      <alignment horizontal="left"/>
      <protection locked="0"/>
    </xf>
    <xf numFmtId="0" fontId="43" fillId="0" borderId="34" xfId="0" applyFont="1" applyBorder="1" applyAlignment="1">
      <protection locked="0"/>
    </xf>
    <xf numFmtId="0" fontId="38" fillId="0" borderId="32" xfId="0" applyFont="1" applyBorder="1" applyAlignment="1">
      <alignment vertical="top"/>
      <protection locked="0"/>
    </xf>
    <xf numFmtId="0" fontId="38" fillId="0" borderId="33" xfId="0" applyFont="1" applyBorder="1" applyAlignment="1">
      <alignment vertical="top"/>
      <protection locked="0"/>
    </xf>
    <xf numFmtId="0" fontId="38" fillId="0" borderId="1" xfId="0" applyFont="1" applyBorder="1" applyAlignment="1">
      <alignment horizontal="center" vertical="center"/>
      <protection locked="0"/>
    </xf>
    <xf numFmtId="0" fontId="38" fillId="0" borderId="1" xfId="0" applyFont="1" applyBorder="1" applyAlignment="1">
      <alignment horizontal="left" vertical="top"/>
      <protection locked="0"/>
    </xf>
    <xf numFmtId="0" fontId="38" fillId="0" borderId="35" xfId="0" applyFont="1" applyBorder="1" applyAlignment="1">
      <alignment vertical="top"/>
      <protection locked="0"/>
    </xf>
    <xf numFmtId="0" fontId="38" fillId="0" borderId="34" xfId="0" applyFont="1" applyBorder="1" applyAlignment="1">
      <alignment vertical="top"/>
      <protection locked="0"/>
    </xf>
    <xf numFmtId="0" fontId="38" fillId="0" borderId="36" xfId="0" applyFont="1" applyBorder="1" applyAlignment="1">
      <alignment vertical="top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1.67" hidden="1" customWidth="1"/>
    <col min="51" max="51" width="21.67" hidden="1" customWidth="1"/>
    <col min="52" max="52" width="21.67" hidden="1" customWidth="1"/>
    <col min="53" max="53" width="19.17" hidden="1" customWidth="1"/>
    <col min="54" max="54" width="25" hidden="1" customWidth="1"/>
    <col min="55" max="55" width="19.1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 ht="21.36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ht="36.96" customHeight="1">
      <c r="AR2"/>
      <c r="BS2" s="24" t="s">
        <v>8</v>
      </c>
      <c r="BT2" s="24" t="s">
        <v>9</v>
      </c>
    </row>
    <row r="3" ht="6.96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ht="36.96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ht="14.4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5" t="s">
        <v>16</v>
      </c>
      <c r="L5" s="29"/>
      <c r="M5" s="29"/>
      <c r="N5" s="29"/>
      <c r="O5" s="29"/>
      <c r="P5" s="29"/>
      <c r="Q5" s="29"/>
      <c r="R5" s="29"/>
      <c r="S5" s="29"/>
      <c r="T5" s="29"/>
      <c r="U5" s="29"/>
      <c r="V5" s="29"/>
      <c r="W5" s="29"/>
      <c r="X5" s="29"/>
      <c r="Y5" s="29"/>
      <c r="Z5" s="29"/>
      <c r="AA5" s="29"/>
      <c r="AB5" s="29"/>
      <c r="AC5" s="29"/>
      <c r="AD5" s="29"/>
      <c r="AE5" s="29"/>
      <c r="AF5" s="29"/>
      <c r="AG5" s="29"/>
      <c r="AH5" s="29"/>
      <c r="AI5" s="29"/>
      <c r="AJ5" s="29"/>
      <c r="AK5" s="29"/>
      <c r="AL5" s="29"/>
      <c r="AM5" s="29"/>
      <c r="AN5" s="29"/>
      <c r="AO5" s="29"/>
      <c r="AP5" s="29"/>
      <c r="AQ5" s="31"/>
      <c r="BE5" s="36" t="s">
        <v>17</v>
      </c>
      <c r="BS5" s="24" t="s">
        <v>8</v>
      </c>
    </row>
    <row r="6" ht="36.96" customHeight="1">
      <c r="B6" s="28"/>
      <c r="C6" s="29"/>
      <c r="D6" s="37" t="s">
        <v>18</v>
      </c>
      <c r="E6" s="29"/>
      <c r="F6" s="29"/>
      <c r="G6" s="29"/>
      <c r="H6" s="29"/>
      <c r="I6" s="29"/>
      <c r="J6" s="29"/>
      <c r="K6" s="38" t="s">
        <v>19</v>
      </c>
      <c r="L6" s="29"/>
      <c r="M6" s="29"/>
      <c r="N6" s="29"/>
      <c r="O6" s="29"/>
      <c r="P6" s="29"/>
      <c r="Q6" s="29"/>
      <c r="R6" s="29"/>
      <c r="S6" s="29"/>
      <c r="T6" s="29"/>
      <c r="U6" s="29"/>
      <c r="V6" s="29"/>
      <c r="W6" s="29"/>
      <c r="X6" s="29"/>
      <c r="Y6" s="29"/>
      <c r="Z6" s="29"/>
      <c r="AA6" s="29"/>
      <c r="AB6" s="29"/>
      <c r="AC6" s="29"/>
      <c r="AD6" s="29"/>
      <c r="AE6" s="29"/>
      <c r="AF6" s="29"/>
      <c r="AG6" s="29"/>
      <c r="AH6" s="29"/>
      <c r="AI6" s="29"/>
      <c r="AJ6" s="29"/>
      <c r="AK6" s="29"/>
      <c r="AL6" s="29"/>
      <c r="AM6" s="29"/>
      <c r="AN6" s="29"/>
      <c r="AO6" s="29"/>
      <c r="AP6" s="29"/>
      <c r="AQ6" s="31"/>
      <c r="BE6" s="39"/>
      <c r="BS6" s="24" t="s">
        <v>8</v>
      </c>
    </row>
    <row r="7" ht="14.4" customHeight="1">
      <c r="B7" s="28"/>
      <c r="C7" s="29"/>
      <c r="D7" s="40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40" t="s">
        <v>22</v>
      </c>
      <c r="AL7" s="29"/>
      <c r="AM7" s="29"/>
      <c r="AN7" s="35" t="s">
        <v>21</v>
      </c>
      <c r="AO7" s="29"/>
      <c r="AP7" s="29"/>
      <c r="AQ7" s="31"/>
      <c r="BE7" s="39"/>
      <c r="BS7" s="24" t="s">
        <v>8</v>
      </c>
    </row>
    <row r="8" ht="14.4" customHeight="1">
      <c r="B8" s="28"/>
      <c r="C8" s="29"/>
      <c r="D8" s="40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40" t="s">
        <v>25</v>
      </c>
      <c r="AL8" s="29"/>
      <c r="AM8" s="29"/>
      <c r="AN8" s="41" t="s">
        <v>26</v>
      </c>
      <c r="AO8" s="29"/>
      <c r="AP8" s="29"/>
      <c r="AQ8" s="31"/>
      <c r="BE8" s="39"/>
      <c r="BS8" s="24" t="s">
        <v>8</v>
      </c>
    </row>
    <row r="9" ht="14.4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9"/>
      <c r="BS9" s="24" t="s">
        <v>8</v>
      </c>
    </row>
    <row r="10" ht="14.4" customHeight="1">
      <c r="B10" s="28"/>
      <c r="C10" s="29"/>
      <c r="D10" s="40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40" t="s">
        <v>28</v>
      </c>
      <c r="AL10" s="29"/>
      <c r="AM10" s="29"/>
      <c r="AN10" s="35" t="s">
        <v>21</v>
      </c>
      <c r="AO10" s="29"/>
      <c r="AP10" s="29"/>
      <c r="AQ10" s="31"/>
      <c r="BE10" s="39"/>
      <c r="BS10" s="24" t="s">
        <v>8</v>
      </c>
    </row>
    <row r="11" ht="18.48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40" t="s">
        <v>30</v>
      </c>
      <c r="AL11" s="29"/>
      <c r="AM11" s="29"/>
      <c r="AN11" s="35" t="s">
        <v>21</v>
      </c>
      <c r="AO11" s="29"/>
      <c r="AP11" s="29"/>
      <c r="AQ11" s="31"/>
      <c r="BE11" s="39"/>
      <c r="BS11" s="24" t="s">
        <v>8</v>
      </c>
    </row>
    <row r="12" ht="6.96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9"/>
      <c r="BS12" s="24" t="s">
        <v>8</v>
      </c>
    </row>
    <row r="13" ht="14.4" customHeight="1">
      <c r="B13" s="28"/>
      <c r="C13" s="29"/>
      <c r="D13" s="40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40" t="s">
        <v>28</v>
      </c>
      <c r="AL13" s="29"/>
      <c r="AM13" s="29"/>
      <c r="AN13" s="42" t="s">
        <v>32</v>
      </c>
      <c r="AO13" s="29"/>
      <c r="AP13" s="29"/>
      <c r="AQ13" s="31"/>
      <c r="BE13" s="39"/>
      <c r="BS13" s="24" t="s">
        <v>8</v>
      </c>
    </row>
    <row r="14">
      <c r="B14" s="28"/>
      <c r="C14" s="29"/>
      <c r="D14" s="29"/>
      <c r="E14" s="42" t="s">
        <v>32</v>
      </c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  <c r="AG14" s="43"/>
      <c r="AH14" s="43"/>
      <c r="AI14" s="43"/>
      <c r="AJ14" s="43"/>
      <c r="AK14" s="40" t="s">
        <v>30</v>
      </c>
      <c r="AL14" s="29"/>
      <c r="AM14" s="29"/>
      <c r="AN14" s="42" t="s">
        <v>32</v>
      </c>
      <c r="AO14" s="29"/>
      <c r="AP14" s="29"/>
      <c r="AQ14" s="31"/>
      <c r="BE14" s="39"/>
      <c r="BS14" s="24" t="s">
        <v>8</v>
      </c>
    </row>
    <row r="15" ht="6.96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9"/>
      <c r="BS15" s="24" t="s">
        <v>6</v>
      </c>
    </row>
    <row r="16" ht="14.4" customHeight="1">
      <c r="B16" s="28"/>
      <c r="C16" s="29"/>
      <c r="D16" s="40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40" t="s">
        <v>28</v>
      </c>
      <c r="AL16" s="29"/>
      <c r="AM16" s="29"/>
      <c r="AN16" s="35" t="s">
        <v>21</v>
      </c>
      <c r="AO16" s="29"/>
      <c r="AP16" s="29"/>
      <c r="AQ16" s="31"/>
      <c r="BE16" s="39"/>
      <c r="BS16" s="24" t="s">
        <v>6</v>
      </c>
    </row>
    <row r="17" ht="18.48" customHeight="1">
      <c r="B17" s="28"/>
      <c r="C17" s="29"/>
      <c r="D17" s="29"/>
      <c r="E17" s="35" t="s">
        <v>29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40" t="s">
        <v>30</v>
      </c>
      <c r="AL17" s="29"/>
      <c r="AM17" s="29"/>
      <c r="AN17" s="35" t="s">
        <v>21</v>
      </c>
      <c r="AO17" s="29"/>
      <c r="AP17" s="29"/>
      <c r="AQ17" s="31"/>
      <c r="BE17" s="39"/>
      <c r="BS17" s="24" t="s">
        <v>34</v>
      </c>
    </row>
    <row r="18" ht="6.96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9"/>
      <c r="BS18" s="24" t="s">
        <v>8</v>
      </c>
    </row>
    <row r="19" ht="14.4" customHeight="1">
      <c r="B19" s="28"/>
      <c r="C19" s="29"/>
      <c r="D19" s="40" t="s">
        <v>35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9"/>
      <c r="BS19" s="24" t="s">
        <v>8</v>
      </c>
    </row>
    <row r="20" ht="16.5" customHeight="1">
      <c r="B20" s="28"/>
      <c r="C20" s="29"/>
      <c r="D20" s="29"/>
      <c r="E20" s="44" t="s">
        <v>21</v>
      </c>
      <c r="F20" s="44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44"/>
      <c r="X20" s="44"/>
      <c r="Y20" s="44"/>
      <c r="Z20" s="44"/>
      <c r="AA20" s="44"/>
      <c r="AB20" s="44"/>
      <c r="AC20" s="44"/>
      <c r="AD20" s="44"/>
      <c r="AE20" s="44"/>
      <c r="AF20" s="44"/>
      <c r="AG20" s="44"/>
      <c r="AH20" s="44"/>
      <c r="AI20" s="44"/>
      <c r="AJ20" s="44"/>
      <c r="AK20" s="44"/>
      <c r="AL20" s="44"/>
      <c r="AM20" s="44"/>
      <c r="AN20" s="44"/>
      <c r="AO20" s="29"/>
      <c r="AP20" s="29"/>
      <c r="AQ20" s="31"/>
      <c r="BE20" s="39"/>
      <c r="BS20" s="24" t="s">
        <v>6</v>
      </c>
    </row>
    <row r="21" ht="6.96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9"/>
    </row>
    <row r="22" ht="6.96" customHeight="1">
      <c r="B22" s="28"/>
      <c r="C22" s="29"/>
      <c r="D22" s="45"/>
      <c r="E22" s="45"/>
      <c r="F22" s="45"/>
      <c r="G22" s="45"/>
      <c r="H22" s="45"/>
      <c r="I22" s="45"/>
      <c r="J22" s="45"/>
      <c r="K22" s="45"/>
      <c r="L22" s="45"/>
      <c r="M22" s="45"/>
      <c r="N22" s="45"/>
      <c r="O22" s="45"/>
      <c r="P22" s="45"/>
      <c r="Q22" s="45"/>
      <c r="R22" s="45"/>
      <c r="S22" s="45"/>
      <c r="T22" s="45"/>
      <c r="U22" s="45"/>
      <c r="V22" s="45"/>
      <c r="W22" s="45"/>
      <c r="X22" s="45"/>
      <c r="Y22" s="45"/>
      <c r="Z22" s="45"/>
      <c r="AA22" s="45"/>
      <c r="AB22" s="45"/>
      <c r="AC22" s="45"/>
      <c r="AD22" s="45"/>
      <c r="AE22" s="45"/>
      <c r="AF22" s="45"/>
      <c r="AG22" s="45"/>
      <c r="AH22" s="45"/>
      <c r="AI22" s="45"/>
      <c r="AJ22" s="45"/>
      <c r="AK22" s="45"/>
      <c r="AL22" s="45"/>
      <c r="AM22" s="45"/>
      <c r="AN22" s="45"/>
      <c r="AO22" s="45"/>
      <c r="AP22" s="29"/>
      <c r="AQ22" s="31"/>
      <c r="BE22" s="39"/>
    </row>
    <row r="23" s="1" customFormat="1" ht="25.92" customHeight="1">
      <c r="B23" s="46"/>
      <c r="C23" s="47"/>
      <c r="D23" s="48" t="s">
        <v>36</v>
      </c>
      <c r="E23" s="49"/>
      <c r="F23" s="49"/>
      <c r="G23" s="49"/>
      <c r="H23" s="49"/>
      <c r="I23" s="49"/>
      <c r="J23" s="49"/>
      <c r="K23" s="49"/>
      <c r="L23" s="49"/>
      <c r="M23" s="49"/>
      <c r="N23" s="49"/>
      <c r="O23" s="49"/>
      <c r="P23" s="49"/>
      <c r="Q23" s="49"/>
      <c r="R23" s="49"/>
      <c r="S23" s="49"/>
      <c r="T23" s="49"/>
      <c r="U23" s="49"/>
      <c r="V23" s="49"/>
      <c r="W23" s="49"/>
      <c r="X23" s="49"/>
      <c r="Y23" s="49"/>
      <c r="Z23" s="49"/>
      <c r="AA23" s="49"/>
      <c r="AB23" s="49"/>
      <c r="AC23" s="49"/>
      <c r="AD23" s="49"/>
      <c r="AE23" s="49"/>
      <c r="AF23" s="49"/>
      <c r="AG23" s="49"/>
      <c r="AH23" s="49"/>
      <c r="AI23" s="49"/>
      <c r="AJ23" s="49"/>
      <c r="AK23" s="50">
        <f>ROUND(AG51,2)</f>
        <v>0</v>
      </c>
      <c r="AL23" s="49"/>
      <c r="AM23" s="49"/>
      <c r="AN23" s="49"/>
      <c r="AO23" s="49"/>
      <c r="AP23" s="47"/>
      <c r="AQ23" s="51"/>
      <c r="BE23" s="39"/>
    </row>
    <row r="24" s="1" customFormat="1" ht="6.96" customHeight="1">
      <c r="B24" s="46"/>
      <c r="C24" s="47"/>
      <c r="D24" s="47"/>
      <c r="E24" s="47"/>
      <c r="F24" s="47"/>
      <c r="G24" s="47"/>
      <c r="H24" s="47"/>
      <c r="I24" s="47"/>
      <c r="J24" s="47"/>
      <c r="K24" s="47"/>
      <c r="L24" s="47"/>
      <c r="M24" s="47"/>
      <c r="N24" s="47"/>
      <c r="O24" s="47"/>
      <c r="P24" s="47"/>
      <c r="Q24" s="47"/>
      <c r="R24" s="47"/>
      <c r="S24" s="47"/>
      <c r="T24" s="47"/>
      <c r="U24" s="47"/>
      <c r="V24" s="47"/>
      <c r="W24" s="47"/>
      <c r="X24" s="47"/>
      <c r="Y24" s="47"/>
      <c r="Z24" s="47"/>
      <c r="AA24" s="47"/>
      <c r="AB24" s="47"/>
      <c r="AC24" s="47"/>
      <c r="AD24" s="47"/>
      <c r="AE24" s="47"/>
      <c r="AF24" s="47"/>
      <c r="AG24" s="47"/>
      <c r="AH24" s="47"/>
      <c r="AI24" s="47"/>
      <c r="AJ24" s="47"/>
      <c r="AK24" s="47"/>
      <c r="AL24" s="47"/>
      <c r="AM24" s="47"/>
      <c r="AN24" s="47"/>
      <c r="AO24" s="47"/>
      <c r="AP24" s="47"/>
      <c r="AQ24" s="51"/>
      <c r="BE24" s="39"/>
    </row>
    <row r="25" s="1" customFormat="1">
      <c r="B25" s="46"/>
      <c r="C25" s="47"/>
      <c r="D25" s="47"/>
      <c r="E25" s="47"/>
      <c r="F25" s="47"/>
      <c r="G25" s="47"/>
      <c r="H25" s="47"/>
      <c r="I25" s="47"/>
      <c r="J25" s="47"/>
      <c r="K25" s="47"/>
      <c r="L25" s="52" t="s">
        <v>37</v>
      </c>
      <c r="M25" s="52"/>
      <c r="N25" s="52"/>
      <c r="O25" s="52"/>
      <c r="P25" s="47"/>
      <c r="Q25" s="47"/>
      <c r="R25" s="47"/>
      <c r="S25" s="47"/>
      <c r="T25" s="47"/>
      <c r="U25" s="47"/>
      <c r="V25" s="47"/>
      <c r="W25" s="52" t="s">
        <v>38</v>
      </c>
      <c r="X25" s="52"/>
      <c r="Y25" s="52"/>
      <c r="Z25" s="52"/>
      <c r="AA25" s="52"/>
      <c r="AB25" s="52"/>
      <c r="AC25" s="52"/>
      <c r="AD25" s="52"/>
      <c r="AE25" s="52"/>
      <c r="AF25" s="47"/>
      <c r="AG25" s="47"/>
      <c r="AH25" s="47"/>
      <c r="AI25" s="47"/>
      <c r="AJ25" s="47"/>
      <c r="AK25" s="52" t="s">
        <v>39</v>
      </c>
      <c r="AL25" s="52"/>
      <c r="AM25" s="52"/>
      <c r="AN25" s="52"/>
      <c r="AO25" s="52"/>
      <c r="AP25" s="47"/>
      <c r="AQ25" s="51"/>
      <c r="BE25" s="39"/>
    </row>
    <row r="26" s="2" customFormat="1" ht="14.4" customHeight="1">
      <c r="B26" s="53"/>
      <c r="C26" s="54"/>
      <c r="D26" s="55" t="s">
        <v>40</v>
      </c>
      <c r="E26" s="54"/>
      <c r="F26" s="55" t="s">
        <v>41</v>
      </c>
      <c r="G26" s="54"/>
      <c r="H26" s="54"/>
      <c r="I26" s="54"/>
      <c r="J26" s="54"/>
      <c r="K26" s="54"/>
      <c r="L26" s="56">
        <v>0.20999999999999999</v>
      </c>
      <c r="M26" s="54"/>
      <c r="N26" s="54"/>
      <c r="O26" s="54"/>
      <c r="P26" s="54"/>
      <c r="Q26" s="54"/>
      <c r="R26" s="54"/>
      <c r="S26" s="54"/>
      <c r="T26" s="54"/>
      <c r="U26" s="54"/>
      <c r="V26" s="54"/>
      <c r="W26" s="57">
        <f>ROUND(AZ51,2)</f>
        <v>0</v>
      </c>
      <c r="X26" s="54"/>
      <c r="Y26" s="54"/>
      <c r="Z26" s="54"/>
      <c r="AA26" s="54"/>
      <c r="AB26" s="54"/>
      <c r="AC26" s="54"/>
      <c r="AD26" s="54"/>
      <c r="AE26" s="54"/>
      <c r="AF26" s="54"/>
      <c r="AG26" s="54"/>
      <c r="AH26" s="54"/>
      <c r="AI26" s="54"/>
      <c r="AJ26" s="54"/>
      <c r="AK26" s="57">
        <f>ROUND(AV51,2)</f>
        <v>0</v>
      </c>
      <c r="AL26" s="54"/>
      <c r="AM26" s="54"/>
      <c r="AN26" s="54"/>
      <c r="AO26" s="54"/>
      <c r="AP26" s="54"/>
      <c r="AQ26" s="58"/>
      <c r="BE26" s="39"/>
    </row>
    <row r="27" s="2" customFormat="1" ht="14.4" customHeight="1">
      <c r="B27" s="53"/>
      <c r="C27" s="54"/>
      <c r="D27" s="54"/>
      <c r="E27" s="54"/>
      <c r="F27" s="55" t="s">
        <v>42</v>
      </c>
      <c r="G27" s="54"/>
      <c r="H27" s="54"/>
      <c r="I27" s="54"/>
      <c r="J27" s="54"/>
      <c r="K27" s="54"/>
      <c r="L27" s="56">
        <v>0.14999999999999999</v>
      </c>
      <c r="M27" s="54"/>
      <c r="N27" s="54"/>
      <c r="O27" s="54"/>
      <c r="P27" s="54"/>
      <c r="Q27" s="54"/>
      <c r="R27" s="54"/>
      <c r="S27" s="54"/>
      <c r="T27" s="54"/>
      <c r="U27" s="54"/>
      <c r="V27" s="54"/>
      <c r="W27" s="57">
        <f>ROUND(BA51,2)</f>
        <v>0</v>
      </c>
      <c r="X27" s="54"/>
      <c r="Y27" s="54"/>
      <c r="Z27" s="54"/>
      <c r="AA27" s="54"/>
      <c r="AB27" s="54"/>
      <c r="AC27" s="54"/>
      <c r="AD27" s="54"/>
      <c r="AE27" s="54"/>
      <c r="AF27" s="54"/>
      <c r="AG27" s="54"/>
      <c r="AH27" s="54"/>
      <c r="AI27" s="54"/>
      <c r="AJ27" s="54"/>
      <c r="AK27" s="57">
        <f>ROUND(AW51,2)</f>
        <v>0</v>
      </c>
      <c r="AL27" s="54"/>
      <c r="AM27" s="54"/>
      <c r="AN27" s="54"/>
      <c r="AO27" s="54"/>
      <c r="AP27" s="54"/>
      <c r="AQ27" s="58"/>
      <c r="BE27" s="39"/>
    </row>
    <row r="28" hidden="1" s="2" customFormat="1" ht="14.4" customHeight="1">
      <c r="B28" s="53"/>
      <c r="C28" s="54"/>
      <c r="D28" s="54"/>
      <c r="E28" s="54"/>
      <c r="F28" s="55" t="s">
        <v>43</v>
      </c>
      <c r="G28" s="54"/>
      <c r="H28" s="54"/>
      <c r="I28" s="54"/>
      <c r="J28" s="54"/>
      <c r="K28" s="54"/>
      <c r="L28" s="56">
        <v>0.20999999999999999</v>
      </c>
      <c r="M28" s="54"/>
      <c r="N28" s="54"/>
      <c r="O28" s="54"/>
      <c r="P28" s="54"/>
      <c r="Q28" s="54"/>
      <c r="R28" s="54"/>
      <c r="S28" s="54"/>
      <c r="T28" s="54"/>
      <c r="U28" s="54"/>
      <c r="V28" s="54"/>
      <c r="W28" s="57">
        <f>ROUND(BB51,2)</f>
        <v>0</v>
      </c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7">
        <v>0</v>
      </c>
      <c r="AL28" s="54"/>
      <c r="AM28" s="54"/>
      <c r="AN28" s="54"/>
      <c r="AO28" s="54"/>
      <c r="AP28" s="54"/>
      <c r="AQ28" s="58"/>
      <c r="BE28" s="39"/>
    </row>
    <row r="29" hidden="1" s="2" customFormat="1" ht="14.4" customHeight="1">
      <c r="B29" s="53"/>
      <c r="C29" s="54"/>
      <c r="D29" s="54"/>
      <c r="E29" s="54"/>
      <c r="F29" s="55" t="s">
        <v>44</v>
      </c>
      <c r="G29" s="54"/>
      <c r="H29" s="54"/>
      <c r="I29" s="54"/>
      <c r="J29" s="54"/>
      <c r="K29" s="54"/>
      <c r="L29" s="56">
        <v>0.14999999999999999</v>
      </c>
      <c r="M29" s="54"/>
      <c r="N29" s="54"/>
      <c r="O29" s="54"/>
      <c r="P29" s="54"/>
      <c r="Q29" s="54"/>
      <c r="R29" s="54"/>
      <c r="S29" s="54"/>
      <c r="T29" s="54"/>
      <c r="U29" s="54"/>
      <c r="V29" s="54"/>
      <c r="W29" s="57">
        <f>ROUND(BC51,2)</f>
        <v>0</v>
      </c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7">
        <v>0</v>
      </c>
      <c r="AL29" s="54"/>
      <c r="AM29" s="54"/>
      <c r="AN29" s="54"/>
      <c r="AO29" s="54"/>
      <c r="AP29" s="54"/>
      <c r="AQ29" s="58"/>
      <c r="BE29" s="39"/>
    </row>
    <row r="30" hidden="1" s="2" customFormat="1" ht="14.4" customHeight="1">
      <c r="B30" s="53"/>
      <c r="C30" s="54"/>
      <c r="D30" s="54"/>
      <c r="E30" s="54"/>
      <c r="F30" s="55" t="s">
        <v>45</v>
      </c>
      <c r="G30" s="54"/>
      <c r="H30" s="54"/>
      <c r="I30" s="54"/>
      <c r="J30" s="54"/>
      <c r="K30" s="54"/>
      <c r="L30" s="56">
        <v>0</v>
      </c>
      <c r="M30" s="54"/>
      <c r="N30" s="54"/>
      <c r="O30" s="54"/>
      <c r="P30" s="54"/>
      <c r="Q30" s="54"/>
      <c r="R30" s="54"/>
      <c r="S30" s="54"/>
      <c r="T30" s="54"/>
      <c r="U30" s="54"/>
      <c r="V30" s="54"/>
      <c r="W30" s="57">
        <f>ROUND(BD51,2)</f>
        <v>0</v>
      </c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7">
        <v>0</v>
      </c>
      <c r="AL30" s="54"/>
      <c r="AM30" s="54"/>
      <c r="AN30" s="54"/>
      <c r="AO30" s="54"/>
      <c r="AP30" s="54"/>
      <c r="AQ30" s="58"/>
      <c r="BE30" s="39"/>
    </row>
    <row r="31" s="1" customFormat="1" ht="6.96" customHeight="1">
      <c r="B31" s="46"/>
      <c r="C31" s="47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7"/>
      <c r="AL31" s="47"/>
      <c r="AM31" s="47"/>
      <c r="AN31" s="47"/>
      <c r="AO31" s="47"/>
      <c r="AP31" s="47"/>
      <c r="AQ31" s="51"/>
      <c r="BE31" s="39"/>
    </row>
    <row r="32" s="1" customFormat="1" ht="25.92" customHeight="1">
      <c r="B32" s="46"/>
      <c r="C32" s="59"/>
      <c r="D32" s="60" t="s">
        <v>46</v>
      </c>
      <c r="E32" s="61"/>
      <c r="F32" s="61"/>
      <c r="G32" s="61"/>
      <c r="H32" s="61"/>
      <c r="I32" s="61"/>
      <c r="J32" s="61"/>
      <c r="K32" s="61"/>
      <c r="L32" s="61"/>
      <c r="M32" s="61"/>
      <c r="N32" s="61"/>
      <c r="O32" s="61"/>
      <c r="P32" s="61"/>
      <c r="Q32" s="61"/>
      <c r="R32" s="61"/>
      <c r="S32" s="61"/>
      <c r="T32" s="62" t="s">
        <v>47</v>
      </c>
      <c r="U32" s="61"/>
      <c r="V32" s="61"/>
      <c r="W32" s="61"/>
      <c r="X32" s="63" t="s">
        <v>48</v>
      </c>
      <c r="Y32" s="61"/>
      <c r="Z32" s="61"/>
      <c r="AA32" s="61"/>
      <c r="AB32" s="61"/>
      <c r="AC32" s="61"/>
      <c r="AD32" s="61"/>
      <c r="AE32" s="61"/>
      <c r="AF32" s="61"/>
      <c r="AG32" s="61"/>
      <c r="AH32" s="61"/>
      <c r="AI32" s="61"/>
      <c r="AJ32" s="61"/>
      <c r="AK32" s="64">
        <f>SUM(AK23:AK30)</f>
        <v>0</v>
      </c>
      <c r="AL32" s="61"/>
      <c r="AM32" s="61"/>
      <c r="AN32" s="61"/>
      <c r="AO32" s="65"/>
      <c r="AP32" s="59"/>
      <c r="AQ32" s="66"/>
      <c r="BE32" s="39"/>
    </row>
    <row r="33" s="1" customFormat="1" ht="6.96" customHeight="1">
      <c r="B33" s="46"/>
      <c r="C33" s="47"/>
      <c r="D33" s="47"/>
      <c r="E33" s="47"/>
      <c r="F33" s="47"/>
      <c r="G33" s="47"/>
      <c r="H33" s="47"/>
      <c r="I33" s="47"/>
      <c r="J33" s="47"/>
      <c r="K33" s="47"/>
      <c r="L33" s="47"/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7"/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7"/>
      <c r="AL33" s="47"/>
      <c r="AM33" s="47"/>
      <c r="AN33" s="47"/>
      <c r="AO33" s="47"/>
      <c r="AP33" s="47"/>
      <c r="AQ33" s="51"/>
    </row>
    <row r="34" s="1" customFormat="1" ht="6.96" customHeight="1">
      <c r="B34" s="67"/>
      <c r="C34" s="68"/>
      <c r="D34" s="68"/>
      <c r="E34" s="68"/>
      <c r="F34" s="68"/>
      <c r="G34" s="68"/>
      <c r="H34" s="68"/>
      <c r="I34" s="68"/>
      <c r="J34" s="68"/>
      <c r="K34" s="68"/>
      <c r="L34" s="68"/>
      <c r="M34" s="68"/>
      <c r="N34" s="68"/>
      <c r="O34" s="68"/>
      <c r="P34" s="68"/>
      <c r="Q34" s="68"/>
      <c r="R34" s="68"/>
      <c r="S34" s="68"/>
      <c r="T34" s="68"/>
      <c r="U34" s="68"/>
      <c r="V34" s="68"/>
      <c r="W34" s="68"/>
      <c r="X34" s="68"/>
      <c r="Y34" s="68"/>
      <c r="Z34" s="68"/>
      <c r="AA34" s="68"/>
      <c r="AB34" s="68"/>
      <c r="AC34" s="68"/>
      <c r="AD34" s="68"/>
      <c r="AE34" s="68"/>
      <c r="AF34" s="68"/>
      <c r="AG34" s="68"/>
      <c r="AH34" s="68"/>
      <c r="AI34" s="68"/>
      <c r="AJ34" s="68"/>
      <c r="AK34" s="68"/>
      <c r="AL34" s="68"/>
      <c r="AM34" s="68"/>
      <c r="AN34" s="68"/>
      <c r="AO34" s="68"/>
      <c r="AP34" s="68"/>
      <c r="AQ34" s="69"/>
    </row>
    <row r="38" s="1" customFormat="1" ht="6.96" customHeight="1">
      <c r="B38" s="70"/>
      <c r="C38" s="71"/>
      <c r="D38" s="71"/>
      <c r="E38" s="71"/>
      <c r="F38" s="71"/>
      <c r="G38" s="71"/>
      <c r="H38" s="71"/>
      <c r="I38" s="71"/>
      <c r="J38" s="71"/>
      <c r="K38" s="71"/>
      <c r="L38" s="71"/>
      <c r="M38" s="71"/>
      <c r="N38" s="71"/>
      <c r="O38" s="71"/>
      <c r="P38" s="71"/>
      <c r="Q38" s="71"/>
      <c r="R38" s="71"/>
      <c r="S38" s="71"/>
      <c r="T38" s="71"/>
      <c r="U38" s="71"/>
      <c r="V38" s="71"/>
      <c r="W38" s="71"/>
      <c r="X38" s="71"/>
      <c r="Y38" s="71"/>
      <c r="Z38" s="71"/>
      <c r="AA38" s="71"/>
      <c r="AB38" s="71"/>
      <c r="AC38" s="71"/>
      <c r="AD38" s="71"/>
      <c r="AE38" s="71"/>
      <c r="AF38" s="71"/>
      <c r="AG38" s="71"/>
      <c r="AH38" s="71"/>
      <c r="AI38" s="71"/>
      <c r="AJ38" s="71"/>
      <c r="AK38" s="71"/>
      <c r="AL38" s="71"/>
      <c r="AM38" s="71"/>
      <c r="AN38" s="71"/>
      <c r="AO38" s="71"/>
      <c r="AP38" s="71"/>
      <c r="AQ38" s="71"/>
      <c r="AR38" s="72"/>
    </row>
    <row r="39" s="1" customFormat="1" ht="36.96" customHeight="1">
      <c r="B39" s="46"/>
      <c r="C39" s="73" t="s">
        <v>49</v>
      </c>
      <c r="D39" s="74"/>
      <c r="E39" s="74"/>
      <c r="F39" s="74"/>
      <c r="G39" s="74"/>
      <c r="H39" s="74"/>
      <c r="I39" s="74"/>
      <c r="J39" s="74"/>
      <c r="K39" s="74"/>
      <c r="L39" s="74"/>
      <c r="M39" s="74"/>
      <c r="N39" s="74"/>
      <c r="O39" s="74"/>
      <c r="P39" s="74"/>
      <c r="Q39" s="74"/>
      <c r="R39" s="74"/>
      <c r="S39" s="74"/>
      <c r="T39" s="74"/>
      <c r="U39" s="74"/>
      <c r="V39" s="74"/>
      <c r="W39" s="74"/>
      <c r="X39" s="74"/>
      <c r="Y39" s="74"/>
      <c r="Z39" s="74"/>
      <c r="AA39" s="74"/>
      <c r="AB39" s="74"/>
      <c r="AC39" s="74"/>
      <c r="AD39" s="74"/>
      <c r="AE39" s="74"/>
      <c r="AF39" s="74"/>
      <c r="AG39" s="74"/>
      <c r="AH39" s="74"/>
      <c r="AI39" s="74"/>
      <c r="AJ39" s="74"/>
      <c r="AK39" s="74"/>
      <c r="AL39" s="74"/>
      <c r="AM39" s="74"/>
      <c r="AN39" s="74"/>
      <c r="AO39" s="74"/>
      <c r="AP39" s="74"/>
      <c r="AQ39" s="74"/>
      <c r="AR39" s="72"/>
    </row>
    <row r="40" s="1" customFormat="1" ht="6.96" customHeight="1">
      <c r="B40" s="46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  <c r="O40" s="74"/>
      <c r="P40" s="74"/>
      <c r="Q40" s="74"/>
      <c r="R40" s="74"/>
      <c r="S40" s="74"/>
      <c r="T40" s="74"/>
      <c r="U40" s="74"/>
      <c r="V40" s="74"/>
      <c r="W40" s="74"/>
      <c r="X40" s="74"/>
      <c r="Y40" s="74"/>
      <c r="Z40" s="74"/>
      <c r="AA40" s="74"/>
      <c r="AB40" s="74"/>
      <c r="AC40" s="74"/>
      <c r="AD40" s="74"/>
      <c r="AE40" s="74"/>
      <c r="AF40" s="74"/>
      <c r="AG40" s="74"/>
      <c r="AH40" s="74"/>
      <c r="AI40" s="74"/>
      <c r="AJ40" s="74"/>
      <c r="AK40" s="74"/>
      <c r="AL40" s="74"/>
      <c r="AM40" s="74"/>
      <c r="AN40" s="74"/>
      <c r="AO40" s="74"/>
      <c r="AP40" s="74"/>
      <c r="AQ40" s="74"/>
      <c r="AR40" s="72"/>
    </row>
    <row r="41" s="3" customFormat="1" ht="14.4" customHeight="1">
      <c r="B41" s="75"/>
      <c r="C41" s="76" t="s">
        <v>15</v>
      </c>
      <c r="D41" s="77"/>
      <c r="E41" s="77"/>
      <c r="F41" s="77"/>
      <c r="G41" s="77"/>
      <c r="H41" s="77"/>
      <c r="I41" s="77"/>
      <c r="J41" s="77"/>
      <c r="K41" s="77"/>
      <c r="L41" s="77" t="str">
        <f>K5</f>
        <v>2018/028</v>
      </c>
      <c r="M41" s="77"/>
      <c r="N41" s="77"/>
      <c r="O41" s="77"/>
      <c r="P41" s="77"/>
      <c r="Q41" s="77"/>
      <c r="R41" s="77"/>
      <c r="S41" s="77"/>
      <c r="T41" s="77"/>
      <c r="U41" s="77"/>
      <c r="V41" s="77"/>
      <c r="W41" s="77"/>
      <c r="X41" s="77"/>
      <c r="Y41" s="77"/>
      <c r="Z41" s="77"/>
      <c r="AA41" s="77"/>
      <c r="AB41" s="77"/>
      <c r="AC41" s="77"/>
      <c r="AD41" s="77"/>
      <c r="AE41" s="77"/>
      <c r="AF41" s="77"/>
      <c r="AG41" s="77"/>
      <c r="AH41" s="77"/>
      <c r="AI41" s="77"/>
      <c r="AJ41" s="77"/>
      <c r="AK41" s="77"/>
      <c r="AL41" s="77"/>
      <c r="AM41" s="77"/>
      <c r="AN41" s="77"/>
      <c r="AO41" s="77"/>
      <c r="AP41" s="77"/>
      <c r="AQ41" s="77"/>
      <c r="AR41" s="78"/>
    </row>
    <row r="42" s="4" customFormat="1" ht="36.96" customHeight="1">
      <c r="B42" s="79"/>
      <c r="C42" s="80" t="s">
        <v>18</v>
      </c>
      <c r="D42" s="81"/>
      <c r="E42" s="81"/>
      <c r="F42" s="81"/>
      <c r="G42" s="81"/>
      <c r="H42" s="81"/>
      <c r="I42" s="81"/>
      <c r="J42" s="81"/>
      <c r="K42" s="81"/>
      <c r="L42" s="82" t="str">
        <f>K6</f>
        <v>Kompletní výměna střešního pláště včetně atik</v>
      </c>
      <c r="M42" s="81"/>
      <c r="N42" s="81"/>
      <c r="O42" s="81"/>
      <c r="P42" s="81"/>
      <c r="Q42" s="81"/>
      <c r="R42" s="81"/>
      <c r="S42" s="81"/>
      <c r="T42" s="81"/>
      <c r="U42" s="81"/>
      <c r="V42" s="81"/>
      <c r="W42" s="81"/>
      <c r="X42" s="81"/>
      <c r="Y42" s="81"/>
      <c r="Z42" s="81"/>
      <c r="AA42" s="81"/>
      <c r="AB42" s="81"/>
      <c r="AC42" s="81"/>
      <c r="AD42" s="81"/>
      <c r="AE42" s="81"/>
      <c r="AF42" s="81"/>
      <c r="AG42" s="81"/>
      <c r="AH42" s="81"/>
      <c r="AI42" s="81"/>
      <c r="AJ42" s="81"/>
      <c r="AK42" s="81"/>
      <c r="AL42" s="81"/>
      <c r="AM42" s="81"/>
      <c r="AN42" s="81"/>
      <c r="AO42" s="81"/>
      <c r="AP42" s="81"/>
      <c r="AQ42" s="81"/>
      <c r="AR42" s="83"/>
    </row>
    <row r="43" s="1" customFormat="1" ht="6.96" customHeight="1">
      <c r="B43" s="46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  <c r="O43" s="74"/>
      <c r="P43" s="74"/>
      <c r="Q43" s="74"/>
      <c r="R43" s="74"/>
      <c r="S43" s="74"/>
      <c r="T43" s="74"/>
      <c r="U43" s="74"/>
      <c r="V43" s="74"/>
      <c r="W43" s="74"/>
      <c r="X43" s="74"/>
      <c r="Y43" s="74"/>
      <c r="Z43" s="74"/>
      <c r="AA43" s="74"/>
      <c r="AB43" s="74"/>
      <c r="AC43" s="74"/>
      <c r="AD43" s="74"/>
      <c r="AE43" s="74"/>
      <c r="AF43" s="74"/>
      <c r="AG43" s="74"/>
      <c r="AH43" s="74"/>
      <c r="AI43" s="74"/>
      <c r="AJ43" s="74"/>
      <c r="AK43" s="74"/>
      <c r="AL43" s="74"/>
      <c r="AM43" s="74"/>
      <c r="AN43" s="74"/>
      <c r="AO43" s="74"/>
      <c r="AP43" s="74"/>
      <c r="AQ43" s="74"/>
      <c r="AR43" s="72"/>
    </row>
    <row r="44" s="1" customFormat="1">
      <c r="B44" s="46"/>
      <c r="C44" s="76" t="s">
        <v>23</v>
      </c>
      <c r="D44" s="74"/>
      <c r="E44" s="74"/>
      <c r="F44" s="74"/>
      <c r="G44" s="74"/>
      <c r="H44" s="74"/>
      <c r="I44" s="74"/>
      <c r="J44" s="74"/>
      <c r="K44" s="74"/>
      <c r="L44" s="84" t="str">
        <f>IF(K8="","",K8)</f>
        <v>Kudelova 1855/8, 662 51, Brno</v>
      </c>
      <c r="M44" s="74"/>
      <c r="N44" s="74"/>
      <c r="O44" s="74"/>
      <c r="P44" s="74"/>
      <c r="Q44" s="74"/>
      <c r="R44" s="74"/>
      <c r="S44" s="74"/>
      <c r="T44" s="74"/>
      <c r="U44" s="74"/>
      <c r="V44" s="74"/>
      <c r="W44" s="74"/>
      <c r="X44" s="74"/>
      <c r="Y44" s="74"/>
      <c r="Z44" s="74"/>
      <c r="AA44" s="74"/>
      <c r="AB44" s="74"/>
      <c r="AC44" s="74"/>
      <c r="AD44" s="74"/>
      <c r="AE44" s="74"/>
      <c r="AF44" s="74"/>
      <c r="AG44" s="74"/>
      <c r="AH44" s="74"/>
      <c r="AI44" s="76" t="s">
        <v>25</v>
      </c>
      <c r="AJ44" s="74"/>
      <c r="AK44" s="74"/>
      <c r="AL44" s="74"/>
      <c r="AM44" s="85" t="str">
        <f>IF(AN8= "","",AN8)</f>
        <v>21. 5. 2018</v>
      </c>
      <c r="AN44" s="85"/>
      <c r="AO44" s="74"/>
      <c r="AP44" s="74"/>
      <c r="AQ44" s="74"/>
      <c r="AR44" s="72"/>
    </row>
    <row r="45" s="1" customFormat="1" ht="6.96" customHeight="1">
      <c r="B45" s="46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  <c r="O45" s="74"/>
      <c r="P45" s="74"/>
      <c r="Q45" s="74"/>
      <c r="R45" s="74"/>
      <c r="S45" s="74"/>
      <c r="T45" s="74"/>
      <c r="U45" s="74"/>
      <c r="V45" s="74"/>
      <c r="W45" s="74"/>
      <c r="X45" s="74"/>
      <c r="Y45" s="74"/>
      <c r="Z45" s="74"/>
      <c r="AA45" s="74"/>
      <c r="AB45" s="74"/>
      <c r="AC45" s="74"/>
      <c r="AD45" s="74"/>
      <c r="AE45" s="74"/>
      <c r="AF45" s="74"/>
      <c r="AG45" s="74"/>
      <c r="AH45" s="74"/>
      <c r="AI45" s="74"/>
      <c r="AJ45" s="74"/>
      <c r="AK45" s="74"/>
      <c r="AL45" s="74"/>
      <c r="AM45" s="74"/>
      <c r="AN45" s="74"/>
      <c r="AO45" s="74"/>
      <c r="AP45" s="74"/>
      <c r="AQ45" s="74"/>
      <c r="AR45" s="72"/>
    </row>
    <row r="46" s="1" customFormat="1">
      <c r="B46" s="46"/>
      <c r="C46" s="76" t="s">
        <v>27</v>
      </c>
      <c r="D46" s="74"/>
      <c r="E46" s="74"/>
      <c r="F46" s="74"/>
      <c r="G46" s="74"/>
      <c r="H46" s="74"/>
      <c r="I46" s="74"/>
      <c r="J46" s="74"/>
      <c r="K46" s="74"/>
      <c r="L46" s="77" t="str">
        <f>IF(E11= "","",E11)</f>
        <v xml:space="preserve"> </v>
      </c>
      <c r="M46" s="74"/>
      <c r="N46" s="74"/>
      <c r="O46" s="74"/>
      <c r="P46" s="74"/>
      <c r="Q46" s="74"/>
      <c r="R46" s="74"/>
      <c r="S46" s="74"/>
      <c r="T46" s="74"/>
      <c r="U46" s="74"/>
      <c r="V46" s="74"/>
      <c r="W46" s="74"/>
      <c r="X46" s="74"/>
      <c r="Y46" s="74"/>
      <c r="Z46" s="74"/>
      <c r="AA46" s="74"/>
      <c r="AB46" s="74"/>
      <c r="AC46" s="74"/>
      <c r="AD46" s="74"/>
      <c r="AE46" s="74"/>
      <c r="AF46" s="74"/>
      <c r="AG46" s="74"/>
      <c r="AH46" s="74"/>
      <c r="AI46" s="76" t="s">
        <v>33</v>
      </c>
      <c r="AJ46" s="74"/>
      <c r="AK46" s="74"/>
      <c r="AL46" s="74"/>
      <c r="AM46" s="77" t="str">
        <f>IF(E17="","",E17)</f>
        <v xml:space="preserve"> </v>
      </c>
      <c r="AN46" s="77"/>
      <c r="AO46" s="77"/>
      <c r="AP46" s="77"/>
      <c r="AQ46" s="74"/>
      <c r="AR46" s="72"/>
      <c r="AS46" s="86" t="s">
        <v>50</v>
      </c>
      <c r="AT46" s="87"/>
      <c r="AU46" s="88"/>
      <c r="AV46" s="88"/>
      <c r="AW46" s="88"/>
      <c r="AX46" s="88"/>
      <c r="AY46" s="88"/>
      <c r="AZ46" s="88"/>
      <c r="BA46" s="88"/>
      <c r="BB46" s="88"/>
      <c r="BC46" s="88"/>
      <c r="BD46" s="89"/>
    </row>
    <row r="47" s="1" customFormat="1">
      <c r="B47" s="46"/>
      <c r="C47" s="76" t="s">
        <v>31</v>
      </c>
      <c r="D47" s="74"/>
      <c r="E47" s="74"/>
      <c r="F47" s="74"/>
      <c r="G47" s="74"/>
      <c r="H47" s="74"/>
      <c r="I47" s="74"/>
      <c r="J47" s="74"/>
      <c r="K47" s="74"/>
      <c r="L47" s="77" t="str">
        <f>IF(E14= "Vyplň údaj","",E14)</f>
        <v/>
      </c>
      <c r="M47" s="74"/>
      <c r="N47" s="74"/>
      <c r="O47" s="74"/>
      <c r="P47" s="74"/>
      <c r="Q47" s="74"/>
      <c r="R47" s="74"/>
      <c r="S47" s="74"/>
      <c r="T47" s="74"/>
      <c r="U47" s="74"/>
      <c r="V47" s="74"/>
      <c r="W47" s="74"/>
      <c r="X47" s="74"/>
      <c r="Y47" s="74"/>
      <c r="Z47" s="74"/>
      <c r="AA47" s="74"/>
      <c r="AB47" s="74"/>
      <c r="AC47" s="74"/>
      <c r="AD47" s="74"/>
      <c r="AE47" s="74"/>
      <c r="AF47" s="74"/>
      <c r="AG47" s="74"/>
      <c r="AH47" s="74"/>
      <c r="AI47" s="74"/>
      <c r="AJ47" s="74"/>
      <c r="AK47" s="74"/>
      <c r="AL47" s="74"/>
      <c r="AM47" s="74"/>
      <c r="AN47" s="74"/>
      <c r="AO47" s="74"/>
      <c r="AP47" s="74"/>
      <c r="AQ47" s="74"/>
      <c r="AR47" s="72"/>
      <c r="AS47" s="90"/>
      <c r="AT47" s="91"/>
      <c r="AU47" s="92"/>
      <c r="AV47" s="92"/>
      <c r="AW47" s="92"/>
      <c r="AX47" s="92"/>
      <c r="AY47" s="92"/>
      <c r="AZ47" s="92"/>
      <c r="BA47" s="92"/>
      <c r="BB47" s="92"/>
      <c r="BC47" s="92"/>
      <c r="BD47" s="93"/>
    </row>
    <row r="48" s="1" customFormat="1" ht="10.8" customHeight="1">
      <c r="B48" s="46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  <c r="O48" s="74"/>
      <c r="P48" s="74"/>
      <c r="Q48" s="74"/>
      <c r="R48" s="74"/>
      <c r="S48" s="74"/>
      <c r="T48" s="74"/>
      <c r="U48" s="74"/>
      <c r="V48" s="74"/>
      <c r="W48" s="74"/>
      <c r="X48" s="74"/>
      <c r="Y48" s="74"/>
      <c r="Z48" s="74"/>
      <c r="AA48" s="74"/>
      <c r="AB48" s="74"/>
      <c r="AC48" s="74"/>
      <c r="AD48" s="74"/>
      <c r="AE48" s="74"/>
      <c r="AF48" s="74"/>
      <c r="AG48" s="74"/>
      <c r="AH48" s="74"/>
      <c r="AI48" s="74"/>
      <c r="AJ48" s="74"/>
      <c r="AK48" s="74"/>
      <c r="AL48" s="74"/>
      <c r="AM48" s="74"/>
      <c r="AN48" s="74"/>
      <c r="AO48" s="74"/>
      <c r="AP48" s="74"/>
      <c r="AQ48" s="74"/>
      <c r="AR48" s="72"/>
      <c r="AS48" s="94"/>
      <c r="AT48" s="55"/>
      <c r="AU48" s="47"/>
      <c r="AV48" s="47"/>
      <c r="AW48" s="47"/>
      <c r="AX48" s="47"/>
      <c r="AY48" s="47"/>
      <c r="AZ48" s="47"/>
      <c r="BA48" s="47"/>
      <c r="BB48" s="47"/>
      <c r="BC48" s="47"/>
      <c r="BD48" s="95"/>
    </row>
    <row r="49" s="1" customFormat="1" ht="29.28" customHeight="1">
      <c r="B49" s="46"/>
      <c r="C49" s="96" t="s">
        <v>51</v>
      </c>
      <c r="D49" s="97"/>
      <c r="E49" s="97"/>
      <c r="F49" s="97"/>
      <c r="G49" s="97"/>
      <c r="H49" s="98"/>
      <c r="I49" s="99" t="s">
        <v>52</v>
      </c>
      <c r="J49" s="97"/>
      <c r="K49" s="97"/>
      <c r="L49" s="97"/>
      <c r="M49" s="97"/>
      <c r="N49" s="97"/>
      <c r="O49" s="97"/>
      <c r="P49" s="97"/>
      <c r="Q49" s="97"/>
      <c r="R49" s="97"/>
      <c r="S49" s="97"/>
      <c r="T49" s="97"/>
      <c r="U49" s="97"/>
      <c r="V49" s="97"/>
      <c r="W49" s="97"/>
      <c r="X49" s="97"/>
      <c r="Y49" s="97"/>
      <c r="Z49" s="97"/>
      <c r="AA49" s="97"/>
      <c r="AB49" s="97"/>
      <c r="AC49" s="97"/>
      <c r="AD49" s="97"/>
      <c r="AE49" s="97"/>
      <c r="AF49" s="97"/>
      <c r="AG49" s="100" t="s">
        <v>53</v>
      </c>
      <c r="AH49" s="97"/>
      <c r="AI49" s="97"/>
      <c r="AJ49" s="97"/>
      <c r="AK49" s="97"/>
      <c r="AL49" s="97"/>
      <c r="AM49" s="97"/>
      <c r="AN49" s="99" t="s">
        <v>54</v>
      </c>
      <c r="AO49" s="97"/>
      <c r="AP49" s="97"/>
      <c r="AQ49" s="101" t="s">
        <v>55</v>
      </c>
      <c r="AR49" s="72"/>
      <c r="AS49" s="102" t="s">
        <v>56</v>
      </c>
      <c r="AT49" s="103" t="s">
        <v>57</v>
      </c>
      <c r="AU49" s="103" t="s">
        <v>58</v>
      </c>
      <c r="AV49" s="103" t="s">
        <v>59</v>
      </c>
      <c r="AW49" s="103" t="s">
        <v>60</v>
      </c>
      <c r="AX49" s="103" t="s">
        <v>61</v>
      </c>
      <c r="AY49" s="103" t="s">
        <v>62</v>
      </c>
      <c r="AZ49" s="103" t="s">
        <v>63</v>
      </c>
      <c r="BA49" s="103" t="s">
        <v>64</v>
      </c>
      <c r="BB49" s="103" t="s">
        <v>65</v>
      </c>
      <c r="BC49" s="103" t="s">
        <v>66</v>
      </c>
      <c r="BD49" s="104" t="s">
        <v>67</v>
      </c>
    </row>
    <row r="50" s="1" customFormat="1" ht="10.8" customHeight="1">
      <c r="B50" s="46"/>
      <c r="C50" s="74"/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  <c r="O50" s="74"/>
      <c r="P50" s="74"/>
      <c r="Q50" s="74"/>
      <c r="R50" s="74"/>
      <c r="S50" s="74"/>
      <c r="T50" s="74"/>
      <c r="U50" s="74"/>
      <c r="V50" s="74"/>
      <c r="W50" s="74"/>
      <c r="X50" s="74"/>
      <c r="Y50" s="74"/>
      <c r="Z50" s="74"/>
      <c r="AA50" s="74"/>
      <c r="AB50" s="74"/>
      <c r="AC50" s="74"/>
      <c r="AD50" s="74"/>
      <c r="AE50" s="74"/>
      <c r="AF50" s="74"/>
      <c r="AG50" s="74"/>
      <c r="AH50" s="74"/>
      <c r="AI50" s="74"/>
      <c r="AJ50" s="74"/>
      <c r="AK50" s="74"/>
      <c r="AL50" s="74"/>
      <c r="AM50" s="74"/>
      <c r="AN50" s="74"/>
      <c r="AO50" s="74"/>
      <c r="AP50" s="74"/>
      <c r="AQ50" s="74"/>
      <c r="AR50" s="72"/>
      <c r="AS50" s="105"/>
      <c r="AT50" s="106"/>
      <c r="AU50" s="106"/>
      <c r="AV50" s="106"/>
      <c r="AW50" s="106"/>
      <c r="AX50" s="106"/>
      <c r="AY50" s="106"/>
      <c r="AZ50" s="106"/>
      <c r="BA50" s="106"/>
      <c r="BB50" s="106"/>
      <c r="BC50" s="106"/>
      <c r="BD50" s="107"/>
    </row>
    <row r="51" s="4" customFormat="1" ht="32.4" customHeight="1">
      <c r="B51" s="79"/>
      <c r="C51" s="108" t="s">
        <v>68</v>
      </c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10">
        <f>ROUND(SUM(AG52:AG54),2)</f>
        <v>0</v>
      </c>
      <c r="AH51" s="110"/>
      <c r="AI51" s="110"/>
      <c r="AJ51" s="110"/>
      <c r="AK51" s="110"/>
      <c r="AL51" s="110"/>
      <c r="AM51" s="110"/>
      <c r="AN51" s="111">
        <f>SUM(AG51,AT51)</f>
        <v>0</v>
      </c>
      <c r="AO51" s="111"/>
      <c r="AP51" s="111"/>
      <c r="AQ51" s="112" t="s">
        <v>21</v>
      </c>
      <c r="AR51" s="83"/>
      <c r="AS51" s="113">
        <f>ROUND(SUM(AS52:AS54),2)</f>
        <v>0</v>
      </c>
      <c r="AT51" s="114">
        <f>ROUND(SUM(AV51:AW51),2)</f>
        <v>0</v>
      </c>
      <c r="AU51" s="115">
        <f>ROUND(SUM(AU52:AU54),5)</f>
        <v>0</v>
      </c>
      <c r="AV51" s="114">
        <f>ROUND(AZ51*L26,2)</f>
        <v>0</v>
      </c>
      <c r="AW51" s="114">
        <f>ROUND(BA51*L27,2)</f>
        <v>0</v>
      </c>
      <c r="AX51" s="114">
        <f>ROUND(BB51*L26,2)</f>
        <v>0</v>
      </c>
      <c r="AY51" s="114">
        <f>ROUND(BC51*L27,2)</f>
        <v>0</v>
      </c>
      <c r="AZ51" s="114">
        <f>ROUND(SUM(AZ52:AZ54),2)</f>
        <v>0</v>
      </c>
      <c r="BA51" s="114">
        <f>ROUND(SUM(BA52:BA54),2)</f>
        <v>0</v>
      </c>
      <c r="BB51" s="114">
        <f>ROUND(SUM(BB52:BB54),2)</f>
        <v>0</v>
      </c>
      <c r="BC51" s="114">
        <f>ROUND(SUM(BC52:BC54),2)</f>
        <v>0</v>
      </c>
      <c r="BD51" s="116">
        <f>ROUND(SUM(BD52:BD54),2)</f>
        <v>0</v>
      </c>
      <c r="BS51" s="117" t="s">
        <v>69</v>
      </c>
      <c r="BT51" s="117" t="s">
        <v>70</v>
      </c>
      <c r="BU51" s="118" t="s">
        <v>71</v>
      </c>
      <c r="BV51" s="117" t="s">
        <v>72</v>
      </c>
      <c r="BW51" s="117" t="s">
        <v>7</v>
      </c>
      <c r="BX51" s="117" t="s">
        <v>73</v>
      </c>
      <c r="CL51" s="117" t="s">
        <v>21</v>
      </c>
    </row>
    <row r="52" s="5" customFormat="1" ht="16.5" customHeight="1">
      <c r="A52" s="119" t="s">
        <v>74</v>
      </c>
      <c r="B52" s="120"/>
      <c r="C52" s="121"/>
      <c r="D52" s="122" t="s">
        <v>75</v>
      </c>
      <c r="E52" s="122"/>
      <c r="F52" s="122"/>
      <c r="G52" s="122"/>
      <c r="H52" s="122"/>
      <c r="I52" s="123"/>
      <c r="J52" s="122" t="s">
        <v>76</v>
      </c>
      <c r="K52" s="122"/>
      <c r="L52" s="122"/>
      <c r="M52" s="122"/>
      <c r="N52" s="122"/>
      <c r="O52" s="122"/>
      <c r="P52" s="122"/>
      <c r="Q52" s="122"/>
      <c r="R52" s="122"/>
      <c r="S52" s="122"/>
      <c r="T52" s="122"/>
      <c r="U52" s="122"/>
      <c r="V52" s="122"/>
      <c r="W52" s="122"/>
      <c r="X52" s="122"/>
      <c r="Y52" s="122"/>
      <c r="Z52" s="122"/>
      <c r="AA52" s="122"/>
      <c r="AB52" s="122"/>
      <c r="AC52" s="122"/>
      <c r="AD52" s="122"/>
      <c r="AE52" s="122"/>
      <c r="AF52" s="122"/>
      <c r="AG52" s="124">
        <f>'001 - Bourací práce'!J27</f>
        <v>0</v>
      </c>
      <c r="AH52" s="123"/>
      <c r="AI52" s="123"/>
      <c r="AJ52" s="123"/>
      <c r="AK52" s="123"/>
      <c r="AL52" s="123"/>
      <c r="AM52" s="123"/>
      <c r="AN52" s="124">
        <f>SUM(AG52,AT52)</f>
        <v>0</v>
      </c>
      <c r="AO52" s="123"/>
      <c r="AP52" s="123"/>
      <c r="AQ52" s="125" t="s">
        <v>77</v>
      </c>
      <c r="AR52" s="126"/>
      <c r="AS52" s="127">
        <v>0</v>
      </c>
      <c r="AT52" s="128">
        <f>ROUND(SUM(AV52:AW52),2)</f>
        <v>0</v>
      </c>
      <c r="AU52" s="129">
        <f>'001 - Bourací práce'!P85</f>
        <v>0</v>
      </c>
      <c r="AV52" s="128">
        <f>'001 - Bourací práce'!J30</f>
        <v>0</v>
      </c>
      <c r="AW52" s="128">
        <f>'001 - Bourací práce'!J31</f>
        <v>0</v>
      </c>
      <c r="AX52" s="128">
        <f>'001 - Bourací práce'!J32</f>
        <v>0</v>
      </c>
      <c r="AY52" s="128">
        <f>'001 - Bourací práce'!J33</f>
        <v>0</v>
      </c>
      <c r="AZ52" s="128">
        <f>'001 - Bourací práce'!F30</f>
        <v>0</v>
      </c>
      <c r="BA52" s="128">
        <f>'001 - Bourací práce'!F31</f>
        <v>0</v>
      </c>
      <c r="BB52" s="128">
        <f>'001 - Bourací práce'!F32</f>
        <v>0</v>
      </c>
      <c r="BC52" s="128">
        <f>'001 - Bourací práce'!F33</f>
        <v>0</v>
      </c>
      <c r="BD52" s="130">
        <f>'001 - Bourací práce'!F34</f>
        <v>0</v>
      </c>
      <c r="BT52" s="131" t="s">
        <v>78</v>
      </c>
      <c r="BV52" s="131" t="s">
        <v>72</v>
      </c>
      <c r="BW52" s="131" t="s">
        <v>79</v>
      </c>
      <c r="BX52" s="131" t="s">
        <v>7</v>
      </c>
      <c r="CL52" s="131" t="s">
        <v>21</v>
      </c>
      <c r="CM52" s="131" t="s">
        <v>80</v>
      </c>
    </row>
    <row r="53" s="5" customFormat="1" ht="16.5" customHeight="1">
      <c r="A53" s="119" t="s">
        <v>74</v>
      </c>
      <c r="B53" s="120"/>
      <c r="C53" s="121"/>
      <c r="D53" s="122" t="s">
        <v>81</v>
      </c>
      <c r="E53" s="122"/>
      <c r="F53" s="122"/>
      <c r="G53" s="122"/>
      <c r="H53" s="122"/>
      <c r="I53" s="123"/>
      <c r="J53" s="122" t="s">
        <v>82</v>
      </c>
      <c r="K53" s="122"/>
      <c r="L53" s="122"/>
      <c r="M53" s="122"/>
      <c r="N53" s="122"/>
      <c r="O53" s="122"/>
      <c r="P53" s="122"/>
      <c r="Q53" s="122"/>
      <c r="R53" s="122"/>
      <c r="S53" s="122"/>
      <c r="T53" s="122"/>
      <c r="U53" s="122"/>
      <c r="V53" s="122"/>
      <c r="W53" s="122"/>
      <c r="X53" s="122"/>
      <c r="Y53" s="122"/>
      <c r="Z53" s="122"/>
      <c r="AA53" s="122"/>
      <c r="AB53" s="122"/>
      <c r="AC53" s="122"/>
      <c r="AD53" s="122"/>
      <c r="AE53" s="122"/>
      <c r="AF53" s="122"/>
      <c r="AG53" s="124">
        <f>'002 - Nové konstrukce'!J27</f>
        <v>0</v>
      </c>
      <c r="AH53" s="123"/>
      <c r="AI53" s="123"/>
      <c r="AJ53" s="123"/>
      <c r="AK53" s="123"/>
      <c r="AL53" s="123"/>
      <c r="AM53" s="123"/>
      <c r="AN53" s="124">
        <f>SUM(AG53,AT53)</f>
        <v>0</v>
      </c>
      <c r="AO53" s="123"/>
      <c r="AP53" s="123"/>
      <c r="AQ53" s="125" t="s">
        <v>77</v>
      </c>
      <c r="AR53" s="126"/>
      <c r="AS53" s="127">
        <v>0</v>
      </c>
      <c r="AT53" s="128">
        <f>ROUND(SUM(AV53:AW53),2)</f>
        <v>0</v>
      </c>
      <c r="AU53" s="129">
        <f>'002 - Nové konstrukce'!P87</f>
        <v>0</v>
      </c>
      <c r="AV53" s="128">
        <f>'002 - Nové konstrukce'!J30</f>
        <v>0</v>
      </c>
      <c r="AW53" s="128">
        <f>'002 - Nové konstrukce'!J31</f>
        <v>0</v>
      </c>
      <c r="AX53" s="128">
        <f>'002 - Nové konstrukce'!J32</f>
        <v>0</v>
      </c>
      <c r="AY53" s="128">
        <f>'002 - Nové konstrukce'!J33</f>
        <v>0</v>
      </c>
      <c r="AZ53" s="128">
        <f>'002 - Nové konstrukce'!F30</f>
        <v>0</v>
      </c>
      <c r="BA53" s="128">
        <f>'002 - Nové konstrukce'!F31</f>
        <v>0</v>
      </c>
      <c r="BB53" s="128">
        <f>'002 - Nové konstrukce'!F32</f>
        <v>0</v>
      </c>
      <c r="BC53" s="128">
        <f>'002 - Nové konstrukce'!F33</f>
        <v>0</v>
      </c>
      <c r="BD53" s="130">
        <f>'002 - Nové konstrukce'!F34</f>
        <v>0</v>
      </c>
      <c r="BT53" s="131" t="s">
        <v>78</v>
      </c>
      <c r="BV53" s="131" t="s">
        <v>72</v>
      </c>
      <c r="BW53" s="131" t="s">
        <v>83</v>
      </c>
      <c r="BX53" s="131" t="s">
        <v>7</v>
      </c>
      <c r="CL53" s="131" t="s">
        <v>21</v>
      </c>
      <c r="CM53" s="131" t="s">
        <v>80</v>
      </c>
    </row>
    <row r="54" s="5" customFormat="1" ht="16.5" customHeight="1">
      <c r="A54" s="119" t="s">
        <v>74</v>
      </c>
      <c r="B54" s="120"/>
      <c r="C54" s="121"/>
      <c r="D54" s="122" t="s">
        <v>84</v>
      </c>
      <c r="E54" s="122"/>
      <c r="F54" s="122"/>
      <c r="G54" s="122"/>
      <c r="H54" s="122"/>
      <c r="I54" s="123"/>
      <c r="J54" s="122" t="s">
        <v>85</v>
      </c>
      <c r="K54" s="122"/>
      <c r="L54" s="122"/>
      <c r="M54" s="122"/>
      <c r="N54" s="122"/>
      <c r="O54" s="122"/>
      <c r="P54" s="122"/>
      <c r="Q54" s="122"/>
      <c r="R54" s="122"/>
      <c r="S54" s="122"/>
      <c r="T54" s="122"/>
      <c r="U54" s="122"/>
      <c r="V54" s="122"/>
      <c r="W54" s="122"/>
      <c r="X54" s="122"/>
      <c r="Y54" s="122"/>
      <c r="Z54" s="122"/>
      <c r="AA54" s="122"/>
      <c r="AB54" s="122"/>
      <c r="AC54" s="122"/>
      <c r="AD54" s="122"/>
      <c r="AE54" s="122"/>
      <c r="AF54" s="122"/>
      <c r="AG54" s="124">
        <f>'003 - Vedlejší a ostatní ...'!J27</f>
        <v>0</v>
      </c>
      <c r="AH54" s="123"/>
      <c r="AI54" s="123"/>
      <c r="AJ54" s="123"/>
      <c r="AK54" s="123"/>
      <c r="AL54" s="123"/>
      <c r="AM54" s="123"/>
      <c r="AN54" s="124">
        <f>SUM(AG54,AT54)</f>
        <v>0</v>
      </c>
      <c r="AO54" s="123"/>
      <c r="AP54" s="123"/>
      <c r="AQ54" s="125" t="s">
        <v>77</v>
      </c>
      <c r="AR54" s="126"/>
      <c r="AS54" s="132">
        <v>0</v>
      </c>
      <c r="AT54" s="133">
        <f>ROUND(SUM(AV54:AW54),2)</f>
        <v>0</v>
      </c>
      <c r="AU54" s="134">
        <f>'003 - Vedlejší a ostatní ...'!P78</f>
        <v>0</v>
      </c>
      <c r="AV54" s="133">
        <f>'003 - Vedlejší a ostatní ...'!J30</f>
        <v>0</v>
      </c>
      <c r="AW54" s="133">
        <f>'003 - Vedlejší a ostatní ...'!J31</f>
        <v>0</v>
      </c>
      <c r="AX54" s="133">
        <f>'003 - Vedlejší a ostatní ...'!J32</f>
        <v>0</v>
      </c>
      <c r="AY54" s="133">
        <f>'003 - Vedlejší a ostatní ...'!J33</f>
        <v>0</v>
      </c>
      <c r="AZ54" s="133">
        <f>'003 - Vedlejší a ostatní ...'!F30</f>
        <v>0</v>
      </c>
      <c r="BA54" s="133">
        <f>'003 - Vedlejší a ostatní ...'!F31</f>
        <v>0</v>
      </c>
      <c r="BB54" s="133">
        <f>'003 - Vedlejší a ostatní ...'!F32</f>
        <v>0</v>
      </c>
      <c r="BC54" s="133">
        <f>'003 - Vedlejší a ostatní ...'!F33</f>
        <v>0</v>
      </c>
      <c r="BD54" s="135">
        <f>'003 - Vedlejší a ostatní ...'!F34</f>
        <v>0</v>
      </c>
      <c r="BT54" s="131" t="s">
        <v>78</v>
      </c>
      <c r="BV54" s="131" t="s">
        <v>72</v>
      </c>
      <c r="BW54" s="131" t="s">
        <v>86</v>
      </c>
      <c r="BX54" s="131" t="s">
        <v>7</v>
      </c>
      <c r="CL54" s="131" t="s">
        <v>21</v>
      </c>
      <c r="CM54" s="131" t="s">
        <v>80</v>
      </c>
    </row>
    <row r="55" s="1" customFormat="1" ht="30" customHeight="1">
      <c r="B55" s="46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  <c r="O55" s="74"/>
      <c r="P55" s="74"/>
      <c r="Q55" s="74"/>
      <c r="R55" s="74"/>
      <c r="S55" s="74"/>
      <c r="T55" s="74"/>
      <c r="U55" s="74"/>
      <c r="V55" s="74"/>
      <c r="W55" s="74"/>
      <c r="X55" s="74"/>
      <c r="Y55" s="74"/>
      <c r="Z55" s="74"/>
      <c r="AA55" s="74"/>
      <c r="AB55" s="74"/>
      <c r="AC55" s="74"/>
      <c r="AD55" s="74"/>
      <c r="AE55" s="74"/>
      <c r="AF55" s="74"/>
      <c r="AG55" s="74"/>
      <c r="AH55" s="74"/>
      <c r="AI55" s="74"/>
      <c r="AJ55" s="74"/>
      <c r="AK55" s="74"/>
      <c r="AL55" s="74"/>
      <c r="AM55" s="74"/>
      <c r="AN55" s="74"/>
      <c r="AO55" s="74"/>
      <c r="AP55" s="74"/>
      <c r="AQ55" s="74"/>
      <c r="AR55" s="72"/>
    </row>
    <row r="56" s="1" customFormat="1" ht="6.96" customHeight="1">
      <c r="B56" s="67"/>
      <c r="C56" s="68"/>
      <c r="D56" s="68"/>
      <c r="E56" s="68"/>
      <c r="F56" s="68"/>
      <c r="G56" s="68"/>
      <c r="H56" s="68"/>
      <c r="I56" s="68"/>
      <c r="J56" s="68"/>
      <c r="K56" s="68"/>
      <c r="L56" s="68"/>
      <c r="M56" s="68"/>
      <c r="N56" s="68"/>
      <c r="O56" s="68"/>
      <c r="P56" s="68"/>
      <c r="Q56" s="68"/>
      <c r="R56" s="68"/>
      <c r="S56" s="68"/>
      <c r="T56" s="68"/>
      <c r="U56" s="68"/>
      <c r="V56" s="68"/>
      <c r="W56" s="68"/>
      <c r="X56" s="68"/>
      <c r="Y56" s="68"/>
      <c r="Z56" s="68"/>
      <c r="AA56" s="68"/>
      <c r="AB56" s="68"/>
      <c r="AC56" s="68"/>
      <c r="AD56" s="68"/>
      <c r="AE56" s="68"/>
      <c r="AF56" s="68"/>
      <c r="AG56" s="68"/>
      <c r="AH56" s="68"/>
      <c r="AI56" s="68"/>
      <c r="AJ56" s="68"/>
      <c r="AK56" s="68"/>
      <c r="AL56" s="68"/>
      <c r="AM56" s="68"/>
      <c r="AN56" s="68"/>
      <c r="AO56" s="68"/>
      <c r="AP56" s="68"/>
      <c r="AQ56" s="68"/>
      <c r="AR56" s="72"/>
    </row>
  </sheetData>
  <sheetProtection sheet="1" formatColumns="0" formatRows="0" objects="1" scenarios="1" spinCount="100000" saltValue="koVcvP7QnFYpk7fdhU5lXYl/tNTDl/6Nf6GJbv8Ge8vSFJOvfYMROWUE5Vwy0Qe2/RqlrP8msp0N3zy6ulf+7A==" hashValue="ICNtwjooY4xsMcMb5YUOSpBYUPO7b/IUg1qQUTlS2e87YaNH1CWF5N9x5czyKcnEO1/qcwcvsNxQ+HRbckzcRg==" algorithmName="SHA-512" password="CC35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AN54:AP54"/>
    <mergeCell ref="AG54:AM54"/>
    <mergeCell ref="D54:H54"/>
    <mergeCell ref="J54:AF54"/>
    <mergeCell ref="AG51:AM51"/>
    <mergeCell ref="AN51:AP51"/>
    <mergeCell ref="AR2:BE2"/>
  </mergeCells>
  <hyperlinks>
    <hyperlink ref="K1:S1" location="C2" display="1) Rekapitulace stavby"/>
    <hyperlink ref="W1:AI1" location="C51" display="2) Rekapitulace objektů stavby a soupisů prací"/>
    <hyperlink ref="A52" location="'001 - Bourací práce'!C2" display="/"/>
    <hyperlink ref="A53" location="'002 - Nové konstrukce'!C2" display="/"/>
    <hyperlink ref="A54" location="'003 - Vedlejší a ostatní ...'!C2" display="/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87</v>
      </c>
      <c r="G1" s="139" t="s">
        <v>88</v>
      </c>
      <c r="H1" s="139"/>
      <c r="I1" s="140"/>
      <c r="J1" s="139" t="s">
        <v>89</v>
      </c>
      <c r="K1" s="138" t="s">
        <v>90</v>
      </c>
      <c r="L1" s="139" t="s">
        <v>91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79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Kompletní výměna střešního pláště včetně atik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94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21. 5. 2018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ROUND(J85,2)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ROUND(SUM(BE85:BE131), 2)</f>
        <v>0</v>
      </c>
      <c r="G30" s="47"/>
      <c r="H30" s="47"/>
      <c r="I30" s="158">
        <v>0.20999999999999999</v>
      </c>
      <c r="J30" s="157">
        <f>ROUND(ROUND((SUM(BE85:BE131)),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ROUND(SUM(BF85:BF131), 2)</f>
        <v>0</v>
      </c>
      <c r="G31" s="47"/>
      <c r="H31" s="47"/>
      <c r="I31" s="158">
        <v>0.14999999999999999</v>
      </c>
      <c r="J31" s="157">
        <f>ROUND(ROUND((SUM(BF85:BF131)),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ROUND(SUM(BG85:BG131),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ROUND(SUM(BH85:BH131),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ROUND(SUM(BI85:BI131),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Kompletní výměna střešního pláště včetně atik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001 - Bourací práce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Kudelova 1855/8, 662 51, Brno</v>
      </c>
      <c r="G49" s="47"/>
      <c r="H49" s="47"/>
      <c r="I49" s="146" t="s">
        <v>25</v>
      </c>
      <c r="J49" s="147" t="str">
        <f>IF(J12="","",J12)</f>
        <v>21. 5. 2018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96</v>
      </c>
      <c r="D54" s="159"/>
      <c r="E54" s="159"/>
      <c r="F54" s="159"/>
      <c r="G54" s="159"/>
      <c r="H54" s="159"/>
      <c r="I54" s="173"/>
      <c r="J54" s="174" t="s">
        <v>97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98</v>
      </c>
      <c r="D56" s="47"/>
      <c r="E56" s="47"/>
      <c r="F56" s="47"/>
      <c r="G56" s="47"/>
      <c r="H56" s="47"/>
      <c r="I56" s="144"/>
      <c r="J56" s="155">
        <f>J85</f>
        <v>0</v>
      </c>
      <c r="K56" s="51"/>
      <c r="AU56" s="24" t="s">
        <v>99</v>
      </c>
    </row>
    <row r="57" s="7" customFormat="1" ht="24.96" customHeight="1">
      <c r="B57" s="177"/>
      <c r="C57" s="178"/>
      <c r="D57" s="179" t="s">
        <v>100</v>
      </c>
      <c r="E57" s="180"/>
      <c r="F57" s="180"/>
      <c r="G57" s="180"/>
      <c r="H57" s="180"/>
      <c r="I57" s="181"/>
      <c r="J57" s="182">
        <f>J86</f>
        <v>0</v>
      </c>
      <c r="K57" s="183"/>
    </row>
    <row r="58" s="8" customFormat="1" ht="19.92" customHeight="1">
      <c r="B58" s="184"/>
      <c r="C58" s="185"/>
      <c r="D58" s="186" t="s">
        <v>101</v>
      </c>
      <c r="E58" s="187"/>
      <c r="F58" s="187"/>
      <c r="G58" s="187"/>
      <c r="H58" s="187"/>
      <c r="I58" s="188"/>
      <c r="J58" s="189">
        <f>J87</f>
        <v>0</v>
      </c>
      <c r="K58" s="190"/>
    </row>
    <row r="59" s="8" customFormat="1" ht="19.92" customHeight="1">
      <c r="B59" s="184"/>
      <c r="C59" s="185"/>
      <c r="D59" s="186" t="s">
        <v>102</v>
      </c>
      <c r="E59" s="187"/>
      <c r="F59" s="187"/>
      <c r="G59" s="187"/>
      <c r="H59" s="187"/>
      <c r="I59" s="188"/>
      <c r="J59" s="189">
        <f>J99</f>
        <v>0</v>
      </c>
      <c r="K59" s="190"/>
    </row>
    <row r="60" s="7" customFormat="1" ht="24.96" customHeight="1">
      <c r="B60" s="177"/>
      <c r="C60" s="178"/>
      <c r="D60" s="179" t="s">
        <v>103</v>
      </c>
      <c r="E60" s="180"/>
      <c r="F60" s="180"/>
      <c r="G60" s="180"/>
      <c r="H60" s="180"/>
      <c r="I60" s="181"/>
      <c r="J60" s="182">
        <f>J110</f>
        <v>0</v>
      </c>
      <c r="K60" s="183"/>
    </row>
    <row r="61" s="8" customFormat="1" ht="19.92" customHeight="1">
      <c r="B61" s="184"/>
      <c r="C61" s="185"/>
      <c r="D61" s="186" t="s">
        <v>104</v>
      </c>
      <c r="E61" s="187"/>
      <c r="F61" s="187"/>
      <c r="G61" s="187"/>
      <c r="H61" s="187"/>
      <c r="I61" s="188"/>
      <c r="J61" s="189">
        <f>J111</f>
        <v>0</v>
      </c>
      <c r="K61" s="190"/>
    </row>
    <row r="62" s="8" customFormat="1" ht="19.92" customHeight="1">
      <c r="B62" s="184"/>
      <c r="C62" s="185"/>
      <c r="D62" s="186" t="s">
        <v>105</v>
      </c>
      <c r="E62" s="187"/>
      <c r="F62" s="187"/>
      <c r="G62" s="187"/>
      <c r="H62" s="187"/>
      <c r="I62" s="188"/>
      <c r="J62" s="189">
        <f>J115</f>
        <v>0</v>
      </c>
      <c r="K62" s="190"/>
    </row>
    <row r="63" s="8" customFormat="1" ht="19.92" customHeight="1">
      <c r="B63" s="184"/>
      <c r="C63" s="185"/>
      <c r="D63" s="186" t="s">
        <v>106</v>
      </c>
      <c r="E63" s="187"/>
      <c r="F63" s="187"/>
      <c r="G63" s="187"/>
      <c r="H63" s="187"/>
      <c r="I63" s="188"/>
      <c r="J63" s="189">
        <f>J122</f>
        <v>0</v>
      </c>
      <c r="K63" s="190"/>
    </row>
    <row r="64" s="8" customFormat="1" ht="19.92" customHeight="1">
      <c r="B64" s="184"/>
      <c r="C64" s="185"/>
      <c r="D64" s="186" t="s">
        <v>107</v>
      </c>
      <c r="E64" s="187"/>
      <c r="F64" s="187"/>
      <c r="G64" s="187"/>
      <c r="H64" s="187"/>
      <c r="I64" s="188"/>
      <c r="J64" s="189">
        <f>J124</f>
        <v>0</v>
      </c>
      <c r="K64" s="190"/>
    </row>
    <row r="65" s="8" customFormat="1" ht="19.92" customHeight="1">
      <c r="B65" s="184"/>
      <c r="C65" s="185"/>
      <c r="D65" s="186" t="s">
        <v>108</v>
      </c>
      <c r="E65" s="187"/>
      <c r="F65" s="187"/>
      <c r="G65" s="187"/>
      <c r="H65" s="187"/>
      <c r="I65" s="188"/>
      <c r="J65" s="189">
        <f>J128</f>
        <v>0</v>
      </c>
      <c r="K65" s="190"/>
    </row>
    <row r="66" s="1" customFormat="1" ht="21.84" customHeight="1">
      <c r="B66" s="46"/>
      <c r="C66" s="47"/>
      <c r="D66" s="47"/>
      <c r="E66" s="47"/>
      <c r="F66" s="47"/>
      <c r="G66" s="47"/>
      <c r="H66" s="47"/>
      <c r="I66" s="144"/>
      <c r="J66" s="47"/>
      <c r="K66" s="51"/>
    </row>
    <row r="67" s="1" customFormat="1" ht="6.96" customHeight="1">
      <c r="B67" s="67"/>
      <c r="C67" s="68"/>
      <c r="D67" s="68"/>
      <c r="E67" s="68"/>
      <c r="F67" s="68"/>
      <c r="G67" s="68"/>
      <c r="H67" s="68"/>
      <c r="I67" s="166"/>
      <c r="J67" s="68"/>
      <c r="K67" s="69"/>
    </row>
    <row r="71" s="1" customFormat="1" ht="6.96" customHeight="1">
      <c r="B71" s="70"/>
      <c r="C71" s="71"/>
      <c r="D71" s="71"/>
      <c r="E71" s="71"/>
      <c r="F71" s="71"/>
      <c r="G71" s="71"/>
      <c r="H71" s="71"/>
      <c r="I71" s="169"/>
      <c r="J71" s="71"/>
      <c r="K71" s="71"/>
      <c r="L71" s="72"/>
    </row>
    <row r="72" s="1" customFormat="1" ht="36.96" customHeight="1">
      <c r="B72" s="46"/>
      <c r="C72" s="73" t="s">
        <v>109</v>
      </c>
      <c r="D72" s="74"/>
      <c r="E72" s="74"/>
      <c r="F72" s="74"/>
      <c r="G72" s="74"/>
      <c r="H72" s="74"/>
      <c r="I72" s="191"/>
      <c r="J72" s="74"/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 ht="14.4" customHeight="1">
      <c r="B74" s="46"/>
      <c r="C74" s="76" t="s">
        <v>18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16.5" customHeight="1">
      <c r="B75" s="46"/>
      <c r="C75" s="74"/>
      <c r="D75" s="74"/>
      <c r="E75" s="192" t="str">
        <f>E7</f>
        <v>Kompletní výměna střešního pláště včetně atik</v>
      </c>
      <c r="F75" s="76"/>
      <c r="G75" s="76"/>
      <c r="H75" s="76"/>
      <c r="I75" s="191"/>
      <c r="J75" s="74"/>
      <c r="K75" s="74"/>
      <c r="L75" s="72"/>
    </row>
    <row r="76" s="1" customFormat="1" ht="14.4" customHeight="1">
      <c r="B76" s="46"/>
      <c r="C76" s="76" t="s">
        <v>93</v>
      </c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7.25" customHeight="1">
      <c r="B77" s="46"/>
      <c r="C77" s="74"/>
      <c r="D77" s="74"/>
      <c r="E77" s="82" t="str">
        <f>E9</f>
        <v>001 - Bourací práce</v>
      </c>
      <c r="F77" s="74"/>
      <c r="G77" s="74"/>
      <c r="H77" s="74"/>
      <c r="I77" s="191"/>
      <c r="J77" s="74"/>
      <c r="K77" s="74"/>
      <c r="L77" s="72"/>
    </row>
    <row r="78" s="1" customFormat="1" ht="6.96" customHeight="1">
      <c r="B78" s="46"/>
      <c r="C78" s="74"/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18" customHeight="1">
      <c r="B79" s="46"/>
      <c r="C79" s="76" t="s">
        <v>23</v>
      </c>
      <c r="D79" s="74"/>
      <c r="E79" s="74"/>
      <c r="F79" s="193" t="str">
        <f>F12</f>
        <v>Kudelova 1855/8, 662 51, Brno</v>
      </c>
      <c r="G79" s="74"/>
      <c r="H79" s="74"/>
      <c r="I79" s="194" t="s">
        <v>25</v>
      </c>
      <c r="J79" s="85" t="str">
        <f>IF(J12="","",J12)</f>
        <v>21. 5. 2018</v>
      </c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>
      <c r="B81" s="46"/>
      <c r="C81" s="76" t="s">
        <v>27</v>
      </c>
      <c r="D81" s="74"/>
      <c r="E81" s="74"/>
      <c r="F81" s="193" t="str">
        <f>E15</f>
        <v xml:space="preserve"> </v>
      </c>
      <c r="G81" s="74"/>
      <c r="H81" s="74"/>
      <c r="I81" s="194" t="s">
        <v>33</v>
      </c>
      <c r="J81" s="193" t="str">
        <f>E21</f>
        <v xml:space="preserve"> </v>
      </c>
      <c r="K81" s="74"/>
      <c r="L81" s="72"/>
    </row>
    <row r="82" s="1" customFormat="1" ht="14.4" customHeight="1">
      <c r="B82" s="46"/>
      <c r="C82" s="76" t="s">
        <v>31</v>
      </c>
      <c r="D82" s="74"/>
      <c r="E82" s="74"/>
      <c r="F82" s="193" t="str">
        <f>IF(E18="","",E18)</f>
        <v/>
      </c>
      <c r="G82" s="74"/>
      <c r="H82" s="74"/>
      <c r="I82" s="191"/>
      <c r="J82" s="74"/>
      <c r="K82" s="74"/>
      <c r="L82" s="72"/>
    </row>
    <row r="83" s="1" customFormat="1" ht="10.32" customHeight="1">
      <c r="B83" s="46"/>
      <c r="C83" s="74"/>
      <c r="D83" s="74"/>
      <c r="E83" s="74"/>
      <c r="F83" s="74"/>
      <c r="G83" s="74"/>
      <c r="H83" s="74"/>
      <c r="I83" s="191"/>
      <c r="J83" s="74"/>
      <c r="K83" s="74"/>
      <c r="L83" s="72"/>
    </row>
    <row r="84" s="9" customFormat="1" ht="29.28" customHeight="1">
      <c r="B84" s="195"/>
      <c r="C84" s="196" t="s">
        <v>110</v>
      </c>
      <c r="D84" s="197" t="s">
        <v>55</v>
      </c>
      <c r="E84" s="197" t="s">
        <v>51</v>
      </c>
      <c r="F84" s="197" t="s">
        <v>111</v>
      </c>
      <c r="G84" s="197" t="s">
        <v>112</v>
      </c>
      <c r="H84" s="197" t="s">
        <v>113</v>
      </c>
      <c r="I84" s="198" t="s">
        <v>114</v>
      </c>
      <c r="J84" s="197" t="s">
        <v>97</v>
      </c>
      <c r="K84" s="199" t="s">
        <v>115</v>
      </c>
      <c r="L84" s="200"/>
      <c r="M84" s="102" t="s">
        <v>116</v>
      </c>
      <c r="N84" s="103" t="s">
        <v>40</v>
      </c>
      <c r="O84" s="103" t="s">
        <v>117</v>
      </c>
      <c r="P84" s="103" t="s">
        <v>118</v>
      </c>
      <c r="Q84" s="103" t="s">
        <v>119</v>
      </c>
      <c r="R84" s="103" t="s">
        <v>120</v>
      </c>
      <c r="S84" s="103" t="s">
        <v>121</v>
      </c>
      <c r="T84" s="104" t="s">
        <v>122</v>
      </c>
    </row>
    <row r="85" s="1" customFormat="1" ht="29.28" customHeight="1">
      <c r="B85" s="46"/>
      <c r="C85" s="108" t="s">
        <v>98</v>
      </c>
      <c r="D85" s="74"/>
      <c r="E85" s="74"/>
      <c r="F85" s="74"/>
      <c r="G85" s="74"/>
      <c r="H85" s="74"/>
      <c r="I85" s="191"/>
      <c r="J85" s="201">
        <f>BK85</f>
        <v>0</v>
      </c>
      <c r="K85" s="74"/>
      <c r="L85" s="72"/>
      <c r="M85" s="105"/>
      <c r="N85" s="106"/>
      <c r="O85" s="106"/>
      <c r="P85" s="202">
        <f>P86+P110</f>
        <v>0</v>
      </c>
      <c r="Q85" s="106"/>
      <c r="R85" s="202">
        <f>R86+R110</f>
        <v>0</v>
      </c>
      <c r="S85" s="106"/>
      <c r="T85" s="203">
        <f>T86+T110</f>
        <v>324.451052</v>
      </c>
      <c r="AT85" s="24" t="s">
        <v>69</v>
      </c>
      <c r="AU85" s="24" t="s">
        <v>99</v>
      </c>
      <c r="BK85" s="204">
        <f>BK86+BK110</f>
        <v>0</v>
      </c>
    </row>
    <row r="86" s="10" customFormat="1" ht="37.44" customHeight="1">
      <c r="B86" s="205"/>
      <c r="C86" s="206"/>
      <c r="D86" s="207" t="s">
        <v>69</v>
      </c>
      <c r="E86" s="208" t="s">
        <v>123</v>
      </c>
      <c r="F86" s="208" t="s">
        <v>124</v>
      </c>
      <c r="G86" s="206"/>
      <c r="H86" s="206"/>
      <c r="I86" s="209"/>
      <c r="J86" s="210">
        <f>BK86</f>
        <v>0</v>
      </c>
      <c r="K86" s="206"/>
      <c r="L86" s="211"/>
      <c r="M86" s="212"/>
      <c r="N86" s="213"/>
      <c r="O86" s="213"/>
      <c r="P86" s="214">
        <f>P87+P99</f>
        <v>0</v>
      </c>
      <c r="Q86" s="213"/>
      <c r="R86" s="214">
        <f>R87+R99</f>
        <v>0</v>
      </c>
      <c r="S86" s="213"/>
      <c r="T86" s="215">
        <f>T87+T99</f>
        <v>316.84640000000002</v>
      </c>
      <c r="AR86" s="216" t="s">
        <v>78</v>
      </c>
      <c r="AT86" s="217" t="s">
        <v>69</v>
      </c>
      <c r="AU86" s="217" t="s">
        <v>70</v>
      </c>
      <c r="AY86" s="216" t="s">
        <v>125</v>
      </c>
      <c r="BK86" s="218">
        <f>BK87+BK99</f>
        <v>0</v>
      </c>
    </row>
    <row r="87" s="10" customFormat="1" ht="19.92" customHeight="1">
      <c r="B87" s="205"/>
      <c r="C87" s="206"/>
      <c r="D87" s="207" t="s">
        <v>69</v>
      </c>
      <c r="E87" s="219" t="s">
        <v>126</v>
      </c>
      <c r="F87" s="219" t="s">
        <v>127</v>
      </c>
      <c r="G87" s="206"/>
      <c r="H87" s="206"/>
      <c r="I87" s="209"/>
      <c r="J87" s="220">
        <f>BK87</f>
        <v>0</v>
      </c>
      <c r="K87" s="206"/>
      <c r="L87" s="211"/>
      <c r="M87" s="212"/>
      <c r="N87" s="213"/>
      <c r="O87" s="213"/>
      <c r="P87" s="214">
        <f>SUM(P88:P98)</f>
        <v>0</v>
      </c>
      <c r="Q87" s="213"/>
      <c r="R87" s="214">
        <f>SUM(R88:R98)</f>
        <v>0</v>
      </c>
      <c r="S87" s="213"/>
      <c r="T87" s="215">
        <f>SUM(T88:T98)</f>
        <v>316.84640000000002</v>
      </c>
      <c r="AR87" s="216" t="s">
        <v>78</v>
      </c>
      <c r="AT87" s="217" t="s">
        <v>69</v>
      </c>
      <c r="AU87" s="217" t="s">
        <v>78</v>
      </c>
      <c r="AY87" s="216" t="s">
        <v>125</v>
      </c>
      <c r="BK87" s="218">
        <f>SUM(BK88:BK98)</f>
        <v>0</v>
      </c>
    </row>
    <row r="88" s="1" customFormat="1" ht="25.5" customHeight="1">
      <c r="B88" s="46"/>
      <c r="C88" s="221" t="s">
        <v>78</v>
      </c>
      <c r="D88" s="221" t="s">
        <v>128</v>
      </c>
      <c r="E88" s="222" t="s">
        <v>129</v>
      </c>
      <c r="F88" s="223" t="s">
        <v>130</v>
      </c>
      <c r="G88" s="224" t="s">
        <v>131</v>
      </c>
      <c r="H88" s="225">
        <v>19.152000000000001</v>
      </c>
      <c r="I88" s="226"/>
      <c r="J88" s="227">
        <f>ROUND(I88*H88,2)</f>
        <v>0</v>
      </c>
      <c r="K88" s="223" t="s">
        <v>132</v>
      </c>
      <c r="L88" s="72"/>
      <c r="M88" s="228" t="s">
        <v>21</v>
      </c>
      <c r="N88" s="229" t="s">
        <v>41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1.95</v>
      </c>
      <c r="T88" s="231">
        <f>S88*H88</f>
        <v>37.346400000000003</v>
      </c>
      <c r="AR88" s="24" t="s">
        <v>133</v>
      </c>
      <c r="AT88" s="24" t="s">
        <v>128</v>
      </c>
      <c r="AU88" s="24" t="s">
        <v>80</v>
      </c>
      <c r="AY88" s="24" t="s">
        <v>125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78</v>
      </c>
      <c r="BK88" s="232">
        <f>ROUND(I88*H88,2)</f>
        <v>0</v>
      </c>
      <c r="BL88" s="24" t="s">
        <v>133</v>
      </c>
      <c r="BM88" s="24" t="s">
        <v>134</v>
      </c>
    </row>
    <row r="89" s="11" customFormat="1">
      <c r="B89" s="233"/>
      <c r="C89" s="234"/>
      <c r="D89" s="235" t="s">
        <v>135</v>
      </c>
      <c r="E89" s="236" t="s">
        <v>21</v>
      </c>
      <c r="F89" s="237" t="s">
        <v>136</v>
      </c>
      <c r="G89" s="234"/>
      <c r="H89" s="238">
        <v>19.152000000000001</v>
      </c>
      <c r="I89" s="239"/>
      <c r="J89" s="234"/>
      <c r="K89" s="234"/>
      <c r="L89" s="240"/>
      <c r="M89" s="241"/>
      <c r="N89" s="242"/>
      <c r="O89" s="242"/>
      <c r="P89" s="242"/>
      <c r="Q89" s="242"/>
      <c r="R89" s="242"/>
      <c r="S89" s="242"/>
      <c r="T89" s="243"/>
      <c r="AT89" s="244" t="s">
        <v>135</v>
      </c>
      <c r="AU89" s="244" t="s">
        <v>80</v>
      </c>
      <c r="AV89" s="11" t="s">
        <v>80</v>
      </c>
      <c r="AW89" s="11" t="s">
        <v>34</v>
      </c>
      <c r="AX89" s="11" t="s">
        <v>70</v>
      </c>
      <c r="AY89" s="244" t="s">
        <v>125</v>
      </c>
    </row>
    <row r="90" s="12" customFormat="1">
      <c r="B90" s="245"/>
      <c r="C90" s="246"/>
      <c r="D90" s="235" t="s">
        <v>135</v>
      </c>
      <c r="E90" s="247" t="s">
        <v>21</v>
      </c>
      <c r="F90" s="248" t="s">
        <v>137</v>
      </c>
      <c r="G90" s="246"/>
      <c r="H90" s="249">
        <v>19.152000000000001</v>
      </c>
      <c r="I90" s="250"/>
      <c r="J90" s="246"/>
      <c r="K90" s="246"/>
      <c r="L90" s="251"/>
      <c r="M90" s="252"/>
      <c r="N90" s="253"/>
      <c r="O90" s="253"/>
      <c r="P90" s="253"/>
      <c r="Q90" s="253"/>
      <c r="R90" s="253"/>
      <c r="S90" s="253"/>
      <c r="T90" s="254"/>
      <c r="AT90" s="255" t="s">
        <v>135</v>
      </c>
      <c r="AU90" s="255" t="s">
        <v>80</v>
      </c>
      <c r="AV90" s="12" t="s">
        <v>133</v>
      </c>
      <c r="AW90" s="12" t="s">
        <v>34</v>
      </c>
      <c r="AX90" s="12" t="s">
        <v>78</v>
      </c>
      <c r="AY90" s="255" t="s">
        <v>125</v>
      </c>
    </row>
    <row r="91" s="1" customFormat="1" ht="25.5" customHeight="1">
      <c r="B91" s="46"/>
      <c r="C91" s="221" t="s">
        <v>80</v>
      </c>
      <c r="D91" s="221" t="s">
        <v>128</v>
      </c>
      <c r="E91" s="222" t="s">
        <v>138</v>
      </c>
      <c r="F91" s="223" t="s">
        <v>139</v>
      </c>
      <c r="G91" s="224" t="s">
        <v>140</v>
      </c>
      <c r="H91" s="225">
        <v>430</v>
      </c>
      <c r="I91" s="226"/>
      <c r="J91" s="227">
        <f>ROUND(I91*H91,2)</f>
        <v>0</v>
      </c>
      <c r="K91" s="223" t="s">
        <v>132</v>
      </c>
      <c r="L91" s="72"/>
      <c r="M91" s="228" t="s">
        <v>21</v>
      </c>
      <c r="N91" s="229" t="s">
        <v>41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0.089999999999999997</v>
      </c>
      <c r="T91" s="231">
        <f>S91*H91</f>
        <v>38.699999999999996</v>
      </c>
      <c r="AR91" s="24" t="s">
        <v>133</v>
      </c>
      <c r="AT91" s="24" t="s">
        <v>128</v>
      </c>
      <c r="AU91" s="24" t="s">
        <v>80</v>
      </c>
      <c r="AY91" s="24" t="s">
        <v>125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78</v>
      </c>
      <c r="BK91" s="232">
        <f>ROUND(I91*H91,2)</f>
        <v>0</v>
      </c>
      <c r="BL91" s="24" t="s">
        <v>133</v>
      </c>
      <c r="BM91" s="24" t="s">
        <v>141</v>
      </c>
    </row>
    <row r="92" s="11" customFormat="1">
      <c r="B92" s="233"/>
      <c r="C92" s="234"/>
      <c r="D92" s="235" t="s">
        <v>135</v>
      </c>
      <c r="E92" s="236" t="s">
        <v>21</v>
      </c>
      <c r="F92" s="237" t="s">
        <v>142</v>
      </c>
      <c r="G92" s="234"/>
      <c r="H92" s="238">
        <v>430</v>
      </c>
      <c r="I92" s="239"/>
      <c r="J92" s="234"/>
      <c r="K92" s="234"/>
      <c r="L92" s="240"/>
      <c r="M92" s="241"/>
      <c r="N92" s="242"/>
      <c r="O92" s="242"/>
      <c r="P92" s="242"/>
      <c r="Q92" s="242"/>
      <c r="R92" s="242"/>
      <c r="S92" s="242"/>
      <c r="T92" s="243"/>
      <c r="AT92" s="244" t="s">
        <v>135</v>
      </c>
      <c r="AU92" s="244" t="s">
        <v>80</v>
      </c>
      <c r="AV92" s="11" t="s">
        <v>80</v>
      </c>
      <c r="AW92" s="11" t="s">
        <v>34</v>
      </c>
      <c r="AX92" s="11" t="s">
        <v>70</v>
      </c>
      <c r="AY92" s="244" t="s">
        <v>125</v>
      </c>
    </row>
    <row r="93" s="11" customFormat="1">
      <c r="B93" s="233"/>
      <c r="C93" s="234"/>
      <c r="D93" s="235" t="s">
        <v>135</v>
      </c>
      <c r="E93" s="236" t="s">
        <v>21</v>
      </c>
      <c r="F93" s="237" t="s">
        <v>143</v>
      </c>
      <c r="G93" s="234"/>
      <c r="H93" s="238">
        <v>0</v>
      </c>
      <c r="I93" s="239"/>
      <c r="J93" s="234"/>
      <c r="K93" s="234"/>
      <c r="L93" s="240"/>
      <c r="M93" s="241"/>
      <c r="N93" s="242"/>
      <c r="O93" s="242"/>
      <c r="P93" s="242"/>
      <c r="Q93" s="242"/>
      <c r="R93" s="242"/>
      <c r="S93" s="242"/>
      <c r="T93" s="243"/>
      <c r="AT93" s="244" t="s">
        <v>135</v>
      </c>
      <c r="AU93" s="244" t="s">
        <v>80</v>
      </c>
      <c r="AV93" s="11" t="s">
        <v>80</v>
      </c>
      <c r="AW93" s="11" t="s">
        <v>34</v>
      </c>
      <c r="AX93" s="11" t="s">
        <v>70</v>
      </c>
      <c r="AY93" s="244" t="s">
        <v>125</v>
      </c>
    </row>
    <row r="94" s="12" customFormat="1">
      <c r="B94" s="245"/>
      <c r="C94" s="246"/>
      <c r="D94" s="235" t="s">
        <v>135</v>
      </c>
      <c r="E94" s="247" t="s">
        <v>21</v>
      </c>
      <c r="F94" s="248" t="s">
        <v>137</v>
      </c>
      <c r="G94" s="246"/>
      <c r="H94" s="249">
        <v>430</v>
      </c>
      <c r="I94" s="250"/>
      <c r="J94" s="246"/>
      <c r="K94" s="246"/>
      <c r="L94" s="251"/>
      <c r="M94" s="252"/>
      <c r="N94" s="253"/>
      <c r="O94" s="253"/>
      <c r="P94" s="253"/>
      <c r="Q94" s="253"/>
      <c r="R94" s="253"/>
      <c r="S94" s="253"/>
      <c r="T94" s="254"/>
      <c r="AT94" s="255" t="s">
        <v>135</v>
      </c>
      <c r="AU94" s="255" t="s">
        <v>80</v>
      </c>
      <c r="AV94" s="12" t="s">
        <v>133</v>
      </c>
      <c r="AW94" s="12" t="s">
        <v>34</v>
      </c>
      <c r="AX94" s="12" t="s">
        <v>78</v>
      </c>
      <c r="AY94" s="255" t="s">
        <v>125</v>
      </c>
    </row>
    <row r="95" s="1" customFormat="1" ht="25.5" customHeight="1">
      <c r="B95" s="46"/>
      <c r="C95" s="221" t="s">
        <v>144</v>
      </c>
      <c r="D95" s="221" t="s">
        <v>128</v>
      </c>
      <c r="E95" s="222" t="s">
        <v>145</v>
      </c>
      <c r="F95" s="223" t="s">
        <v>146</v>
      </c>
      <c r="G95" s="224" t="s">
        <v>131</v>
      </c>
      <c r="H95" s="225">
        <v>172</v>
      </c>
      <c r="I95" s="226"/>
      <c r="J95" s="227">
        <f>ROUND(I95*H95,2)</f>
        <v>0</v>
      </c>
      <c r="K95" s="223" t="s">
        <v>132</v>
      </c>
      <c r="L95" s="72"/>
      <c r="M95" s="228" t="s">
        <v>21</v>
      </c>
      <c r="N95" s="229" t="s">
        <v>41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1.3999999999999999</v>
      </c>
      <c r="T95" s="231">
        <f>S95*H95</f>
        <v>240.79999999999998</v>
      </c>
      <c r="AR95" s="24" t="s">
        <v>133</v>
      </c>
      <c r="AT95" s="24" t="s">
        <v>128</v>
      </c>
      <c r="AU95" s="24" t="s">
        <v>80</v>
      </c>
      <c r="AY95" s="24" t="s">
        <v>125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78</v>
      </c>
      <c r="BK95" s="232">
        <f>ROUND(I95*H95,2)</f>
        <v>0</v>
      </c>
      <c r="BL95" s="24" t="s">
        <v>133</v>
      </c>
      <c r="BM95" s="24" t="s">
        <v>147</v>
      </c>
    </row>
    <row r="96" s="11" customFormat="1">
      <c r="B96" s="233"/>
      <c r="C96" s="234"/>
      <c r="D96" s="235" t="s">
        <v>135</v>
      </c>
      <c r="E96" s="236" t="s">
        <v>21</v>
      </c>
      <c r="F96" s="237" t="s">
        <v>148</v>
      </c>
      <c r="G96" s="234"/>
      <c r="H96" s="238">
        <v>172</v>
      </c>
      <c r="I96" s="239"/>
      <c r="J96" s="234"/>
      <c r="K96" s="234"/>
      <c r="L96" s="240"/>
      <c r="M96" s="241"/>
      <c r="N96" s="242"/>
      <c r="O96" s="242"/>
      <c r="P96" s="242"/>
      <c r="Q96" s="242"/>
      <c r="R96" s="242"/>
      <c r="S96" s="242"/>
      <c r="T96" s="243"/>
      <c r="AT96" s="244" t="s">
        <v>135</v>
      </c>
      <c r="AU96" s="244" t="s">
        <v>80</v>
      </c>
      <c r="AV96" s="11" t="s">
        <v>80</v>
      </c>
      <c r="AW96" s="11" t="s">
        <v>34</v>
      </c>
      <c r="AX96" s="11" t="s">
        <v>70</v>
      </c>
      <c r="AY96" s="244" t="s">
        <v>125</v>
      </c>
    </row>
    <row r="97" s="12" customFormat="1">
      <c r="B97" s="245"/>
      <c r="C97" s="246"/>
      <c r="D97" s="235" t="s">
        <v>135</v>
      </c>
      <c r="E97" s="247" t="s">
        <v>21</v>
      </c>
      <c r="F97" s="248" t="s">
        <v>137</v>
      </c>
      <c r="G97" s="246"/>
      <c r="H97" s="249">
        <v>172</v>
      </c>
      <c r="I97" s="250"/>
      <c r="J97" s="246"/>
      <c r="K97" s="246"/>
      <c r="L97" s="251"/>
      <c r="M97" s="252"/>
      <c r="N97" s="253"/>
      <c r="O97" s="253"/>
      <c r="P97" s="253"/>
      <c r="Q97" s="253"/>
      <c r="R97" s="253"/>
      <c r="S97" s="253"/>
      <c r="T97" s="254"/>
      <c r="AT97" s="255" t="s">
        <v>135</v>
      </c>
      <c r="AU97" s="255" t="s">
        <v>80</v>
      </c>
      <c r="AV97" s="12" t="s">
        <v>133</v>
      </c>
      <c r="AW97" s="12" t="s">
        <v>34</v>
      </c>
      <c r="AX97" s="12" t="s">
        <v>78</v>
      </c>
      <c r="AY97" s="255" t="s">
        <v>125</v>
      </c>
    </row>
    <row r="98" s="1" customFormat="1" ht="38.25" customHeight="1">
      <c r="B98" s="46"/>
      <c r="C98" s="221" t="s">
        <v>133</v>
      </c>
      <c r="D98" s="221" t="s">
        <v>128</v>
      </c>
      <c r="E98" s="222" t="s">
        <v>149</v>
      </c>
      <c r="F98" s="223" t="s">
        <v>150</v>
      </c>
      <c r="G98" s="224" t="s">
        <v>151</v>
      </c>
      <c r="H98" s="225">
        <v>1</v>
      </c>
      <c r="I98" s="226"/>
      <c r="J98" s="227">
        <f>ROUND(I98*H98,2)</f>
        <v>0</v>
      </c>
      <c r="K98" s="223" t="s">
        <v>21</v>
      </c>
      <c r="L98" s="72"/>
      <c r="M98" s="228" t="s">
        <v>21</v>
      </c>
      <c r="N98" s="229" t="s">
        <v>41</v>
      </c>
      <c r="O98" s="47"/>
      <c r="P98" s="230">
        <f>O98*H98</f>
        <v>0</v>
      </c>
      <c r="Q98" s="230">
        <v>0</v>
      </c>
      <c r="R98" s="230">
        <f>Q98*H98</f>
        <v>0</v>
      </c>
      <c r="S98" s="230">
        <v>0</v>
      </c>
      <c r="T98" s="231">
        <f>S98*H98</f>
        <v>0</v>
      </c>
      <c r="AR98" s="24" t="s">
        <v>133</v>
      </c>
      <c r="AT98" s="24" t="s">
        <v>128</v>
      </c>
      <c r="AU98" s="24" t="s">
        <v>80</v>
      </c>
      <c r="AY98" s="24" t="s">
        <v>125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78</v>
      </c>
      <c r="BK98" s="232">
        <f>ROUND(I98*H98,2)</f>
        <v>0</v>
      </c>
      <c r="BL98" s="24" t="s">
        <v>133</v>
      </c>
      <c r="BM98" s="24" t="s">
        <v>152</v>
      </c>
    </row>
    <row r="99" s="10" customFormat="1" ht="29.88" customHeight="1">
      <c r="B99" s="205"/>
      <c r="C99" s="206"/>
      <c r="D99" s="207" t="s">
        <v>69</v>
      </c>
      <c r="E99" s="219" t="s">
        <v>153</v>
      </c>
      <c r="F99" s="219" t="s">
        <v>154</v>
      </c>
      <c r="G99" s="206"/>
      <c r="H99" s="206"/>
      <c r="I99" s="209"/>
      <c r="J99" s="220">
        <f>BK99</f>
        <v>0</v>
      </c>
      <c r="K99" s="206"/>
      <c r="L99" s="211"/>
      <c r="M99" s="212"/>
      <c r="N99" s="213"/>
      <c r="O99" s="213"/>
      <c r="P99" s="214">
        <f>SUM(P100:P109)</f>
        <v>0</v>
      </c>
      <c r="Q99" s="213"/>
      <c r="R99" s="214">
        <f>SUM(R100:R109)</f>
        <v>0</v>
      </c>
      <c r="S99" s="213"/>
      <c r="T99" s="215">
        <f>SUM(T100:T109)</f>
        <v>0</v>
      </c>
      <c r="AR99" s="216" t="s">
        <v>78</v>
      </c>
      <c r="AT99" s="217" t="s">
        <v>69</v>
      </c>
      <c r="AU99" s="217" t="s">
        <v>78</v>
      </c>
      <c r="AY99" s="216" t="s">
        <v>125</v>
      </c>
      <c r="BK99" s="218">
        <f>SUM(BK100:BK109)</f>
        <v>0</v>
      </c>
    </row>
    <row r="100" s="1" customFormat="1" ht="25.5" customHeight="1">
      <c r="B100" s="46"/>
      <c r="C100" s="221" t="s">
        <v>155</v>
      </c>
      <c r="D100" s="221" t="s">
        <v>128</v>
      </c>
      <c r="E100" s="222" t="s">
        <v>156</v>
      </c>
      <c r="F100" s="223" t="s">
        <v>157</v>
      </c>
      <c r="G100" s="224" t="s">
        <v>158</v>
      </c>
      <c r="H100" s="225">
        <v>324.45100000000002</v>
      </c>
      <c r="I100" s="226"/>
      <c r="J100" s="227">
        <f>ROUND(I100*H100,2)</f>
        <v>0</v>
      </c>
      <c r="K100" s="223" t="s">
        <v>132</v>
      </c>
      <c r="L100" s="72"/>
      <c r="M100" s="228" t="s">
        <v>21</v>
      </c>
      <c r="N100" s="229" t="s">
        <v>41</v>
      </c>
      <c r="O100" s="47"/>
      <c r="P100" s="230">
        <f>O100*H100</f>
        <v>0</v>
      </c>
      <c r="Q100" s="230">
        <v>0</v>
      </c>
      <c r="R100" s="230">
        <f>Q100*H100</f>
        <v>0</v>
      </c>
      <c r="S100" s="230">
        <v>0</v>
      </c>
      <c r="T100" s="231">
        <f>S100*H100</f>
        <v>0</v>
      </c>
      <c r="AR100" s="24" t="s">
        <v>133</v>
      </c>
      <c r="AT100" s="24" t="s">
        <v>128</v>
      </c>
      <c r="AU100" s="24" t="s">
        <v>80</v>
      </c>
      <c r="AY100" s="24" t="s">
        <v>125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78</v>
      </c>
      <c r="BK100" s="232">
        <f>ROUND(I100*H100,2)</f>
        <v>0</v>
      </c>
      <c r="BL100" s="24" t="s">
        <v>133</v>
      </c>
      <c r="BM100" s="24" t="s">
        <v>159</v>
      </c>
    </row>
    <row r="101" s="1" customFormat="1" ht="16.5" customHeight="1">
      <c r="B101" s="46"/>
      <c r="C101" s="221" t="s">
        <v>160</v>
      </c>
      <c r="D101" s="221" t="s">
        <v>128</v>
      </c>
      <c r="E101" s="222" t="s">
        <v>161</v>
      </c>
      <c r="F101" s="223" t="s">
        <v>162</v>
      </c>
      <c r="G101" s="224" t="s">
        <v>163</v>
      </c>
      <c r="H101" s="225">
        <v>15</v>
      </c>
      <c r="I101" s="226"/>
      <c r="J101" s="227">
        <f>ROUND(I101*H101,2)</f>
        <v>0</v>
      </c>
      <c r="K101" s="223" t="s">
        <v>132</v>
      </c>
      <c r="L101" s="72"/>
      <c r="M101" s="228" t="s">
        <v>21</v>
      </c>
      <c r="N101" s="229" t="s">
        <v>41</v>
      </c>
      <c r="O101" s="47"/>
      <c r="P101" s="230">
        <f>O101*H101</f>
        <v>0</v>
      </c>
      <c r="Q101" s="230">
        <v>0</v>
      </c>
      <c r="R101" s="230">
        <f>Q101*H101</f>
        <v>0</v>
      </c>
      <c r="S101" s="230">
        <v>0</v>
      </c>
      <c r="T101" s="231">
        <f>S101*H101</f>
        <v>0</v>
      </c>
      <c r="AR101" s="24" t="s">
        <v>133</v>
      </c>
      <c r="AT101" s="24" t="s">
        <v>128</v>
      </c>
      <c r="AU101" s="24" t="s">
        <v>80</v>
      </c>
      <c r="AY101" s="24" t="s">
        <v>125</v>
      </c>
      <c r="BE101" s="232">
        <f>IF(N101="základní",J101,0)</f>
        <v>0</v>
      </c>
      <c r="BF101" s="232">
        <f>IF(N101="snížená",J101,0)</f>
        <v>0</v>
      </c>
      <c r="BG101" s="232">
        <f>IF(N101="zákl. přenesená",J101,0)</f>
        <v>0</v>
      </c>
      <c r="BH101" s="232">
        <f>IF(N101="sníž. přenesená",J101,0)</f>
        <v>0</v>
      </c>
      <c r="BI101" s="232">
        <f>IF(N101="nulová",J101,0)</f>
        <v>0</v>
      </c>
      <c r="BJ101" s="24" t="s">
        <v>78</v>
      </c>
      <c r="BK101" s="232">
        <f>ROUND(I101*H101,2)</f>
        <v>0</v>
      </c>
      <c r="BL101" s="24" t="s">
        <v>133</v>
      </c>
      <c r="BM101" s="24" t="s">
        <v>164</v>
      </c>
    </row>
    <row r="102" s="1" customFormat="1" ht="25.5" customHeight="1">
      <c r="B102" s="46"/>
      <c r="C102" s="221" t="s">
        <v>165</v>
      </c>
      <c r="D102" s="221" t="s">
        <v>128</v>
      </c>
      <c r="E102" s="222" t="s">
        <v>166</v>
      </c>
      <c r="F102" s="223" t="s">
        <v>167</v>
      </c>
      <c r="G102" s="224" t="s">
        <v>163</v>
      </c>
      <c r="H102" s="225">
        <v>450</v>
      </c>
      <c r="I102" s="226"/>
      <c r="J102" s="227">
        <f>ROUND(I102*H102,2)</f>
        <v>0</v>
      </c>
      <c r="K102" s="223" t="s">
        <v>132</v>
      </c>
      <c r="L102" s="72"/>
      <c r="M102" s="228" t="s">
        <v>21</v>
      </c>
      <c r="N102" s="229" t="s">
        <v>41</v>
      </c>
      <c r="O102" s="47"/>
      <c r="P102" s="230">
        <f>O102*H102</f>
        <v>0</v>
      </c>
      <c r="Q102" s="230">
        <v>0</v>
      </c>
      <c r="R102" s="230">
        <f>Q102*H102</f>
        <v>0</v>
      </c>
      <c r="S102" s="230">
        <v>0</v>
      </c>
      <c r="T102" s="231">
        <f>S102*H102</f>
        <v>0</v>
      </c>
      <c r="AR102" s="24" t="s">
        <v>133</v>
      </c>
      <c r="AT102" s="24" t="s">
        <v>128</v>
      </c>
      <c r="AU102" s="24" t="s">
        <v>80</v>
      </c>
      <c r="AY102" s="24" t="s">
        <v>125</v>
      </c>
      <c r="BE102" s="232">
        <f>IF(N102="základní",J102,0)</f>
        <v>0</v>
      </c>
      <c r="BF102" s="232">
        <f>IF(N102="snížená",J102,0)</f>
        <v>0</v>
      </c>
      <c r="BG102" s="232">
        <f>IF(N102="zákl. přenesená",J102,0)</f>
        <v>0</v>
      </c>
      <c r="BH102" s="232">
        <f>IF(N102="sníž. přenesená",J102,0)</f>
        <v>0</v>
      </c>
      <c r="BI102" s="232">
        <f>IF(N102="nulová",J102,0)</f>
        <v>0</v>
      </c>
      <c r="BJ102" s="24" t="s">
        <v>78</v>
      </c>
      <c r="BK102" s="232">
        <f>ROUND(I102*H102,2)</f>
        <v>0</v>
      </c>
      <c r="BL102" s="24" t="s">
        <v>133</v>
      </c>
      <c r="BM102" s="24" t="s">
        <v>168</v>
      </c>
    </row>
    <row r="103" s="11" customFormat="1">
      <c r="B103" s="233"/>
      <c r="C103" s="234"/>
      <c r="D103" s="235" t="s">
        <v>135</v>
      </c>
      <c r="E103" s="236" t="s">
        <v>21</v>
      </c>
      <c r="F103" s="237" t="s">
        <v>169</v>
      </c>
      <c r="G103" s="234"/>
      <c r="H103" s="238">
        <v>450</v>
      </c>
      <c r="I103" s="239"/>
      <c r="J103" s="234"/>
      <c r="K103" s="234"/>
      <c r="L103" s="240"/>
      <c r="M103" s="241"/>
      <c r="N103" s="242"/>
      <c r="O103" s="242"/>
      <c r="P103" s="242"/>
      <c r="Q103" s="242"/>
      <c r="R103" s="242"/>
      <c r="S103" s="242"/>
      <c r="T103" s="243"/>
      <c r="AT103" s="244" t="s">
        <v>135</v>
      </c>
      <c r="AU103" s="244" t="s">
        <v>80</v>
      </c>
      <c r="AV103" s="11" t="s">
        <v>80</v>
      </c>
      <c r="AW103" s="11" t="s">
        <v>34</v>
      </c>
      <c r="AX103" s="11" t="s">
        <v>70</v>
      </c>
      <c r="AY103" s="244" t="s">
        <v>125</v>
      </c>
    </row>
    <row r="104" s="12" customFormat="1">
      <c r="B104" s="245"/>
      <c r="C104" s="246"/>
      <c r="D104" s="235" t="s">
        <v>135</v>
      </c>
      <c r="E104" s="247" t="s">
        <v>21</v>
      </c>
      <c r="F104" s="248" t="s">
        <v>137</v>
      </c>
      <c r="G104" s="246"/>
      <c r="H104" s="249">
        <v>450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AT104" s="255" t="s">
        <v>135</v>
      </c>
      <c r="AU104" s="255" t="s">
        <v>80</v>
      </c>
      <c r="AV104" s="12" t="s">
        <v>133</v>
      </c>
      <c r="AW104" s="12" t="s">
        <v>34</v>
      </c>
      <c r="AX104" s="12" t="s">
        <v>78</v>
      </c>
      <c r="AY104" s="255" t="s">
        <v>125</v>
      </c>
    </row>
    <row r="105" s="1" customFormat="1" ht="25.5" customHeight="1">
      <c r="B105" s="46"/>
      <c r="C105" s="221" t="s">
        <v>170</v>
      </c>
      <c r="D105" s="221" t="s">
        <v>128</v>
      </c>
      <c r="E105" s="222" t="s">
        <v>171</v>
      </c>
      <c r="F105" s="223" t="s">
        <v>172</v>
      </c>
      <c r="G105" s="224" t="s">
        <v>158</v>
      </c>
      <c r="H105" s="225">
        <v>324.45100000000002</v>
      </c>
      <c r="I105" s="226"/>
      <c r="J105" s="227">
        <f>ROUND(I105*H105,2)</f>
        <v>0</v>
      </c>
      <c r="K105" s="223" t="s">
        <v>132</v>
      </c>
      <c r="L105" s="72"/>
      <c r="M105" s="228" t="s">
        <v>21</v>
      </c>
      <c r="N105" s="229" t="s">
        <v>41</v>
      </c>
      <c r="O105" s="47"/>
      <c r="P105" s="230">
        <f>O105*H105</f>
        <v>0</v>
      </c>
      <c r="Q105" s="230">
        <v>0</v>
      </c>
      <c r="R105" s="230">
        <f>Q105*H105</f>
        <v>0</v>
      </c>
      <c r="S105" s="230">
        <v>0</v>
      </c>
      <c r="T105" s="231">
        <f>S105*H105</f>
        <v>0</v>
      </c>
      <c r="AR105" s="24" t="s">
        <v>133</v>
      </c>
      <c r="AT105" s="24" t="s">
        <v>128</v>
      </c>
      <c r="AU105" s="24" t="s">
        <v>80</v>
      </c>
      <c r="AY105" s="24" t="s">
        <v>125</v>
      </c>
      <c r="BE105" s="232">
        <f>IF(N105="základní",J105,0)</f>
        <v>0</v>
      </c>
      <c r="BF105" s="232">
        <f>IF(N105="snížená",J105,0)</f>
        <v>0</v>
      </c>
      <c r="BG105" s="232">
        <f>IF(N105="zákl. přenesená",J105,0)</f>
        <v>0</v>
      </c>
      <c r="BH105" s="232">
        <f>IF(N105="sníž. přenesená",J105,0)</f>
        <v>0</v>
      </c>
      <c r="BI105" s="232">
        <f>IF(N105="nulová",J105,0)</f>
        <v>0</v>
      </c>
      <c r="BJ105" s="24" t="s">
        <v>78</v>
      </c>
      <c r="BK105" s="232">
        <f>ROUND(I105*H105,2)</f>
        <v>0</v>
      </c>
      <c r="BL105" s="24" t="s">
        <v>133</v>
      </c>
      <c r="BM105" s="24" t="s">
        <v>173</v>
      </c>
    </row>
    <row r="106" s="1" customFormat="1" ht="25.5" customHeight="1">
      <c r="B106" s="46"/>
      <c r="C106" s="221" t="s">
        <v>126</v>
      </c>
      <c r="D106" s="221" t="s">
        <v>128</v>
      </c>
      <c r="E106" s="222" t="s">
        <v>174</v>
      </c>
      <c r="F106" s="223" t="s">
        <v>175</v>
      </c>
      <c r="G106" s="224" t="s">
        <v>158</v>
      </c>
      <c r="H106" s="225">
        <v>2595.6080000000002</v>
      </c>
      <c r="I106" s="226"/>
      <c r="J106" s="227">
        <f>ROUND(I106*H106,2)</f>
        <v>0</v>
      </c>
      <c r="K106" s="223" t="s">
        <v>132</v>
      </c>
      <c r="L106" s="72"/>
      <c r="M106" s="228" t="s">
        <v>21</v>
      </c>
      <c r="N106" s="229" t="s">
        <v>41</v>
      </c>
      <c r="O106" s="47"/>
      <c r="P106" s="230">
        <f>O106*H106</f>
        <v>0</v>
      </c>
      <c r="Q106" s="230">
        <v>0</v>
      </c>
      <c r="R106" s="230">
        <f>Q106*H106</f>
        <v>0</v>
      </c>
      <c r="S106" s="230">
        <v>0</v>
      </c>
      <c r="T106" s="231">
        <f>S106*H106</f>
        <v>0</v>
      </c>
      <c r="AR106" s="24" t="s">
        <v>133</v>
      </c>
      <c r="AT106" s="24" t="s">
        <v>128</v>
      </c>
      <c r="AU106" s="24" t="s">
        <v>80</v>
      </c>
      <c r="AY106" s="24" t="s">
        <v>125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78</v>
      </c>
      <c r="BK106" s="232">
        <f>ROUND(I106*H106,2)</f>
        <v>0</v>
      </c>
      <c r="BL106" s="24" t="s">
        <v>133</v>
      </c>
      <c r="BM106" s="24" t="s">
        <v>176</v>
      </c>
    </row>
    <row r="107" s="11" customFormat="1">
      <c r="B107" s="233"/>
      <c r="C107" s="234"/>
      <c r="D107" s="235" t="s">
        <v>135</v>
      </c>
      <c r="E107" s="236" t="s">
        <v>21</v>
      </c>
      <c r="F107" s="237" t="s">
        <v>177</v>
      </c>
      <c r="G107" s="234"/>
      <c r="H107" s="238">
        <v>2595.6080000000002</v>
      </c>
      <c r="I107" s="239"/>
      <c r="J107" s="234"/>
      <c r="K107" s="234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135</v>
      </c>
      <c r="AU107" s="244" t="s">
        <v>80</v>
      </c>
      <c r="AV107" s="11" t="s">
        <v>80</v>
      </c>
      <c r="AW107" s="11" t="s">
        <v>34</v>
      </c>
      <c r="AX107" s="11" t="s">
        <v>70</v>
      </c>
      <c r="AY107" s="244" t="s">
        <v>125</v>
      </c>
    </row>
    <row r="108" s="12" customFormat="1">
      <c r="B108" s="245"/>
      <c r="C108" s="246"/>
      <c r="D108" s="235" t="s">
        <v>135</v>
      </c>
      <c r="E108" s="247" t="s">
        <v>21</v>
      </c>
      <c r="F108" s="248" t="s">
        <v>137</v>
      </c>
      <c r="G108" s="246"/>
      <c r="H108" s="249">
        <v>2595.6080000000002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135</v>
      </c>
      <c r="AU108" s="255" t="s">
        <v>80</v>
      </c>
      <c r="AV108" s="12" t="s">
        <v>133</v>
      </c>
      <c r="AW108" s="12" t="s">
        <v>34</v>
      </c>
      <c r="AX108" s="12" t="s">
        <v>78</v>
      </c>
      <c r="AY108" s="255" t="s">
        <v>125</v>
      </c>
    </row>
    <row r="109" s="1" customFormat="1" ht="38.25" customHeight="1">
      <c r="B109" s="46"/>
      <c r="C109" s="221" t="s">
        <v>178</v>
      </c>
      <c r="D109" s="221" t="s">
        <v>128</v>
      </c>
      <c r="E109" s="222" t="s">
        <v>179</v>
      </c>
      <c r="F109" s="223" t="s">
        <v>180</v>
      </c>
      <c r="G109" s="224" t="s">
        <v>158</v>
      </c>
      <c r="H109" s="225">
        <v>324.45100000000002</v>
      </c>
      <c r="I109" s="226"/>
      <c r="J109" s="227">
        <f>ROUND(I109*H109,2)</f>
        <v>0</v>
      </c>
      <c r="K109" s="223" t="s">
        <v>132</v>
      </c>
      <c r="L109" s="72"/>
      <c r="M109" s="228" t="s">
        <v>21</v>
      </c>
      <c r="N109" s="229" t="s">
        <v>41</v>
      </c>
      <c r="O109" s="47"/>
      <c r="P109" s="230">
        <f>O109*H109</f>
        <v>0</v>
      </c>
      <c r="Q109" s="230">
        <v>0</v>
      </c>
      <c r="R109" s="230">
        <f>Q109*H109</f>
        <v>0</v>
      </c>
      <c r="S109" s="230">
        <v>0</v>
      </c>
      <c r="T109" s="231">
        <f>S109*H109</f>
        <v>0</v>
      </c>
      <c r="AR109" s="24" t="s">
        <v>133</v>
      </c>
      <c r="AT109" s="24" t="s">
        <v>128</v>
      </c>
      <c r="AU109" s="24" t="s">
        <v>80</v>
      </c>
      <c r="AY109" s="24" t="s">
        <v>125</v>
      </c>
      <c r="BE109" s="232">
        <f>IF(N109="základní",J109,0)</f>
        <v>0</v>
      </c>
      <c r="BF109" s="232">
        <f>IF(N109="snížená",J109,0)</f>
        <v>0</v>
      </c>
      <c r="BG109" s="232">
        <f>IF(N109="zákl. přenesená",J109,0)</f>
        <v>0</v>
      </c>
      <c r="BH109" s="232">
        <f>IF(N109="sníž. přenesená",J109,0)</f>
        <v>0</v>
      </c>
      <c r="BI109" s="232">
        <f>IF(N109="nulová",J109,0)</f>
        <v>0</v>
      </c>
      <c r="BJ109" s="24" t="s">
        <v>78</v>
      </c>
      <c r="BK109" s="232">
        <f>ROUND(I109*H109,2)</f>
        <v>0</v>
      </c>
      <c r="BL109" s="24" t="s">
        <v>133</v>
      </c>
      <c r="BM109" s="24" t="s">
        <v>181</v>
      </c>
    </row>
    <row r="110" s="10" customFormat="1" ht="37.44" customHeight="1">
      <c r="B110" s="205"/>
      <c r="C110" s="206"/>
      <c r="D110" s="207" t="s">
        <v>69</v>
      </c>
      <c r="E110" s="208" t="s">
        <v>182</v>
      </c>
      <c r="F110" s="208" t="s">
        <v>183</v>
      </c>
      <c r="G110" s="206"/>
      <c r="H110" s="206"/>
      <c r="I110" s="209"/>
      <c r="J110" s="210">
        <f>BK110</f>
        <v>0</v>
      </c>
      <c r="K110" s="206"/>
      <c r="L110" s="211"/>
      <c r="M110" s="212"/>
      <c r="N110" s="213"/>
      <c r="O110" s="213"/>
      <c r="P110" s="214">
        <f>P111+P115+P122+P124+P128</f>
        <v>0</v>
      </c>
      <c r="Q110" s="213"/>
      <c r="R110" s="214">
        <f>R111+R115+R122+R124+R128</f>
        <v>0</v>
      </c>
      <c r="S110" s="213"/>
      <c r="T110" s="215">
        <f>T111+T115+T122+T124+T128</f>
        <v>7.6046519999999997</v>
      </c>
      <c r="AR110" s="216" t="s">
        <v>80</v>
      </c>
      <c r="AT110" s="217" t="s">
        <v>69</v>
      </c>
      <c r="AU110" s="217" t="s">
        <v>70</v>
      </c>
      <c r="AY110" s="216" t="s">
        <v>125</v>
      </c>
      <c r="BK110" s="218">
        <f>BK111+BK115+BK122+BK124+BK128</f>
        <v>0</v>
      </c>
    </row>
    <row r="111" s="10" customFormat="1" ht="19.92" customHeight="1">
      <c r="B111" s="205"/>
      <c r="C111" s="206"/>
      <c r="D111" s="207" t="s">
        <v>69</v>
      </c>
      <c r="E111" s="219" t="s">
        <v>184</v>
      </c>
      <c r="F111" s="219" t="s">
        <v>185</v>
      </c>
      <c r="G111" s="206"/>
      <c r="H111" s="206"/>
      <c r="I111" s="209"/>
      <c r="J111" s="220">
        <f>BK111</f>
        <v>0</v>
      </c>
      <c r="K111" s="206"/>
      <c r="L111" s="211"/>
      <c r="M111" s="212"/>
      <c r="N111" s="213"/>
      <c r="O111" s="213"/>
      <c r="P111" s="214">
        <f>SUM(P112:P114)</f>
        <v>0</v>
      </c>
      <c r="Q111" s="213"/>
      <c r="R111" s="214">
        <f>SUM(R112:R114)</f>
        <v>0</v>
      </c>
      <c r="S111" s="213"/>
      <c r="T111" s="215">
        <f>SUM(T112:T114)</f>
        <v>6.5099999999999998</v>
      </c>
      <c r="AR111" s="216" t="s">
        <v>80</v>
      </c>
      <c r="AT111" s="217" t="s">
        <v>69</v>
      </c>
      <c r="AU111" s="217" t="s">
        <v>78</v>
      </c>
      <c r="AY111" s="216" t="s">
        <v>125</v>
      </c>
      <c r="BK111" s="218">
        <f>SUM(BK112:BK114)</f>
        <v>0</v>
      </c>
    </row>
    <row r="112" s="1" customFormat="1" ht="16.5" customHeight="1">
      <c r="B112" s="46"/>
      <c r="C112" s="221" t="s">
        <v>186</v>
      </c>
      <c r="D112" s="221" t="s">
        <v>128</v>
      </c>
      <c r="E112" s="222" t="s">
        <v>187</v>
      </c>
      <c r="F112" s="223" t="s">
        <v>188</v>
      </c>
      <c r="G112" s="224" t="s">
        <v>140</v>
      </c>
      <c r="H112" s="225">
        <v>465</v>
      </c>
      <c r="I112" s="226"/>
      <c r="J112" s="227">
        <f>ROUND(I112*H112,2)</f>
        <v>0</v>
      </c>
      <c r="K112" s="223" t="s">
        <v>132</v>
      </c>
      <c r="L112" s="72"/>
      <c r="M112" s="228" t="s">
        <v>21</v>
      </c>
      <c r="N112" s="229" t="s">
        <v>41</v>
      </c>
      <c r="O112" s="47"/>
      <c r="P112" s="230">
        <f>O112*H112</f>
        <v>0</v>
      </c>
      <c r="Q112" s="230">
        <v>0</v>
      </c>
      <c r="R112" s="230">
        <f>Q112*H112</f>
        <v>0</v>
      </c>
      <c r="S112" s="230">
        <v>0.014</v>
      </c>
      <c r="T112" s="231">
        <f>S112*H112</f>
        <v>6.5099999999999998</v>
      </c>
      <c r="AR112" s="24" t="s">
        <v>189</v>
      </c>
      <c r="AT112" s="24" t="s">
        <v>128</v>
      </c>
      <c r="AU112" s="24" t="s">
        <v>80</v>
      </c>
      <c r="AY112" s="24" t="s">
        <v>125</v>
      </c>
      <c r="BE112" s="232">
        <f>IF(N112="základní",J112,0)</f>
        <v>0</v>
      </c>
      <c r="BF112" s="232">
        <f>IF(N112="snížená",J112,0)</f>
        <v>0</v>
      </c>
      <c r="BG112" s="232">
        <f>IF(N112="zákl. přenesená",J112,0)</f>
        <v>0</v>
      </c>
      <c r="BH112" s="232">
        <f>IF(N112="sníž. přenesená",J112,0)</f>
        <v>0</v>
      </c>
      <c r="BI112" s="232">
        <f>IF(N112="nulová",J112,0)</f>
        <v>0</v>
      </c>
      <c r="BJ112" s="24" t="s">
        <v>78</v>
      </c>
      <c r="BK112" s="232">
        <f>ROUND(I112*H112,2)</f>
        <v>0</v>
      </c>
      <c r="BL112" s="24" t="s">
        <v>189</v>
      </c>
      <c r="BM112" s="24" t="s">
        <v>190</v>
      </c>
    </row>
    <row r="113" s="11" customFormat="1">
      <c r="B113" s="233"/>
      <c r="C113" s="234"/>
      <c r="D113" s="235" t="s">
        <v>135</v>
      </c>
      <c r="E113" s="236" t="s">
        <v>21</v>
      </c>
      <c r="F113" s="237" t="s">
        <v>191</v>
      </c>
      <c r="G113" s="234"/>
      <c r="H113" s="238">
        <v>465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135</v>
      </c>
      <c r="AU113" s="244" t="s">
        <v>80</v>
      </c>
      <c r="AV113" s="11" t="s">
        <v>80</v>
      </c>
      <c r="AW113" s="11" t="s">
        <v>34</v>
      </c>
      <c r="AX113" s="11" t="s">
        <v>70</v>
      </c>
      <c r="AY113" s="244" t="s">
        <v>125</v>
      </c>
    </row>
    <row r="114" s="12" customFormat="1">
      <c r="B114" s="245"/>
      <c r="C114" s="246"/>
      <c r="D114" s="235" t="s">
        <v>135</v>
      </c>
      <c r="E114" s="247" t="s">
        <v>21</v>
      </c>
      <c r="F114" s="248" t="s">
        <v>137</v>
      </c>
      <c r="G114" s="246"/>
      <c r="H114" s="249">
        <v>465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AT114" s="255" t="s">
        <v>135</v>
      </c>
      <c r="AU114" s="255" t="s">
        <v>80</v>
      </c>
      <c r="AV114" s="12" t="s">
        <v>133</v>
      </c>
      <c r="AW114" s="12" t="s">
        <v>34</v>
      </c>
      <c r="AX114" s="12" t="s">
        <v>78</v>
      </c>
      <c r="AY114" s="255" t="s">
        <v>125</v>
      </c>
    </row>
    <row r="115" s="10" customFormat="1" ht="29.88" customHeight="1">
      <c r="B115" s="205"/>
      <c r="C115" s="206"/>
      <c r="D115" s="207" t="s">
        <v>69</v>
      </c>
      <c r="E115" s="219" t="s">
        <v>192</v>
      </c>
      <c r="F115" s="219" t="s">
        <v>193</v>
      </c>
      <c r="G115" s="206"/>
      <c r="H115" s="206"/>
      <c r="I115" s="209"/>
      <c r="J115" s="220">
        <f>BK115</f>
        <v>0</v>
      </c>
      <c r="K115" s="206"/>
      <c r="L115" s="211"/>
      <c r="M115" s="212"/>
      <c r="N115" s="213"/>
      <c r="O115" s="213"/>
      <c r="P115" s="214">
        <f>SUM(P116:P121)</f>
        <v>0</v>
      </c>
      <c r="Q115" s="213"/>
      <c r="R115" s="214">
        <f>SUM(R116:R121)</f>
        <v>0</v>
      </c>
      <c r="S115" s="213"/>
      <c r="T115" s="215">
        <f>SUM(T116:T121)</f>
        <v>0.802728</v>
      </c>
      <c r="AR115" s="216" t="s">
        <v>80</v>
      </c>
      <c r="AT115" s="217" t="s">
        <v>69</v>
      </c>
      <c r="AU115" s="217" t="s">
        <v>78</v>
      </c>
      <c r="AY115" s="216" t="s">
        <v>125</v>
      </c>
      <c r="BK115" s="218">
        <f>SUM(BK116:BK121)</f>
        <v>0</v>
      </c>
    </row>
    <row r="116" s="1" customFormat="1" ht="38.25" customHeight="1">
      <c r="B116" s="46"/>
      <c r="C116" s="221" t="s">
        <v>194</v>
      </c>
      <c r="D116" s="221" t="s">
        <v>128</v>
      </c>
      <c r="E116" s="222" t="s">
        <v>195</v>
      </c>
      <c r="F116" s="223" t="s">
        <v>196</v>
      </c>
      <c r="G116" s="224" t="s">
        <v>140</v>
      </c>
      <c r="H116" s="225">
        <v>430</v>
      </c>
      <c r="I116" s="226"/>
      <c r="J116" s="227">
        <f>ROUND(I116*H116,2)</f>
        <v>0</v>
      </c>
      <c r="K116" s="223" t="s">
        <v>132</v>
      </c>
      <c r="L116" s="72"/>
      <c r="M116" s="228" t="s">
        <v>21</v>
      </c>
      <c r="N116" s="229" t="s">
        <v>41</v>
      </c>
      <c r="O116" s="47"/>
      <c r="P116" s="230">
        <f>O116*H116</f>
        <v>0</v>
      </c>
      <c r="Q116" s="230">
        <v>0</v>
      </c>
      <c r="R116" s="230">
        <f>Q116*H116</f>
        <v>0</v>
      </c>
      <c r="S116" s="230">
        <v>0.0018</v>
      </c>
      <c r="T116" s="231">
        <f>S116*H116</f>
        <v>0.77400000000000002</v>
      </c>
      <c r="AR116" s="24" t="s">
        <v>189</v>
      </c>
      <c r="AT116" s="24" t="s">
        <v>128</v>
      </c>
      <c r="AU116" s="24" t="s">
        <v>80</v>
      </c>
      <c r="AY116" s="24" t="s">
        <v>125</v>
      </c>
      <c r="BE116" s="232">
        <f>IF(N116="základní",J116,0)</f>
        <v>0</v>
      </c>
      <c r="BF116" s="232">
        <f>IF(N116="snížená",J116,0)</f>
        <v>0</v>
      </c>
      <c r="BG116" s="232">
        <f>IF(N116="zákl. přenesená",J116,0)</f>
        <v>0</v>
      </c>
      <c r="BH116" s="232">
        <f>IF(N116="sníž. přenesená",J116,0)</f>
        <v>0</v>
      </c>
      <c r="BI116" s="232">
        <f>IF(N116="nulová",J116,0)</f>
        <v>0</v>
      </c>
      <c r="BJ116" s="24" t="s">
        <v>78</v>
      </c>
      <c r="BK116" s="232">
        <f>ROUND(I116*H116,2)</f>
        <v>0</v>
      </c>
      <c r="BL116" s="24" t="s">
        <v>189</v>
      </c>
      <c r="BM116" s="24" t="s">
        <v>197</v>
      </c>
    </row>
    <row r="117" s="11" customFormat="1">
      <c r="B117" s="233"/>
      <c r="C117" s="234"/>
      <c r="D117" s="235" t="s">
        <v>135</v>
      </c>
      <c r="E117" s="236" t="s">
        <v>21</v>
      </c>
      <c r="F117" s="237" t="s">
        <v>198</v>
      </c>
      <c r="G117" s="234"/>
      <c r="H117" s="238">
        <v>430</v>
      </c>
      <c r="I117" s="239"/>
      <c r="J117" s="234"/>
      <c r="K117" s="234"/>
      <c r="L117" s="240"/>
      <c r="M117" s="241"/>
      <c r="N117" s="242"/>
      <c r="O117" s="242"/>
      <c r="P117" s="242"/>
      <c r="Q117" s="242"/>
      <c r="R117" s="242"/>
      <c r="S117" s="242"/>
      <c r="T117" s="243"/>
      <c r="AT117" s="244" t="s">
        <v>135</v>
      </c>
      <c r="AU117" s="244" t="s">
        <v>80</v>
      </c>
      <c r="AV117" s="11" t="s">
        <v>80</v>
      </c>
      <c r="AW117" s="11" t="s">
        <v>34</v>
      </c>
      <c r="AX117" s="11" t="s">
        <v>70</v>
      </c>
      <c r="AY117" s="244" t="s">
        <v>125</v>
      </c>
    </row>
    <row r="118" s="12" customFormat="1">
      <c r="B118" s="245"/>
      <c r="C118" s="246"/>
      <c r="D118" s="235" t="s">
        <v>135</v>
      </c>
      <c r="E118" s="247" t="s">
        <v>21</v>
      </c>
      <c r="F118" s="248" t="s">
        <v>137</v>
      </c>
      <c r="G118" s="246"/>
      <c r="H118" s="249">
        <v>430</v>
      </c>
      <c r="I118" s="250"/>
      <c r="J118" s="246"/>
      <c r="K118" s="246"/>
      <c r="L118" s="251"/>
      <c r="M118" s="252"/>
      <c r="N118" s="253"/>
      <c r="O118" s="253"/>
      <c r="P118" s="253"/>
      <c r="Q118" s="253"/>
      <c r="R118" s="253"/>
      <c r="S118" s="253"/>
      <c r="T118" s="254"/>
      <c r="AT118" s="255" t="s">
        <v>135</v>
      </c>
      <c r="AU118" s="255" t="s">
        <v>80</v>
      </c>
      <c r="AV118" s="12" t="s">
        <v>133</v>
      </c>
      <c r="AW118" s="12" t="s">
        <v>34</v>
      </c>
      <c r="AX118" s="12" t="s">
        <v>78</v>
      </c>
      <c r="AY118" s="255" t="s">
        <v>125</v>
      </c>
    </row>
    <row r="119" s="1" customFormat="1" ht="25.5" customHeight="1">
      <c r="B119" s="46"/>
      <c r="C119" s="221" t="s">
        <v>199</v>
      </c>
      <c r="D119" s="221" t="s">
        <v>128</v>
      </c>
      <c r="E119" s="222" t="s">
        <v>200</v>
      </c>
      <c r="F119" s="223" t="s">
        <v>201</v>
      </c>
      <c r="G119" s="224" t="s">
        <v>140</v>
      </c>
      <c r="H119" s="225">
        <v>31.920000000000002</v>
      </c>
      <c r="I119" s="226"/>
      <c r="J119" s="227">
        <f>ROUND(I119*H119,2)</f>
        <v>0</v>
      </c>
      <c r="K119" s="223" t="s">
        <v>132</v>
      </c>
      <c r="L119" s="72"/>
      <c r="M119" s="228" t="s">
        <v>21</v>
      </c>
      <c r="N119" s="229" t="s">
        <v>41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0.00089999999999999998</v>
      </c>
      <c r="T119" s="231">
        <f>S119*H119</f>
        <v>0.028728</v>
      </c>
      <c r="AR119" s="24" t="s">
        <v>189</v>
      </c>
      <c r="AT119" s="24" t="s">
        <v>128</v>
      </c>
      <c r="AU119" s="24" t="s">
        <v>80</v>
      </c>
      <c r="AY119" s="24" t="s">
        <v>125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78</v>
      </c>
      <c r="BK119" s="232">
        <f>ROUND(I119*H119,2)</f>
        <v>0</v>
      </c>
      <c r="BL119" s="24" t="s">
        <v>189</v>
      </c>
      <c r="BM119" s="24" t="s">
        <v>202</v>
      </c>
    </row>
    <row r="120" s="11" customFormat="1">
      <c r="B120" s="233"/>
      <c r="C120" s="234"/>
      <c r="D120" s="235" t="s">
        <v>135</v>
      </c>
      <c r="E120" s="236" t="s">
        <v>21</v>
      </c>
      <c r="F120" s="237" t="s">
        <v>203</v>
      </c>
      <c r="G120" s="234"/>
      <c r="H120" s="238">
        <v>31.920000000000002</v>
      </c>
      <c r="I120" s="239"/>
      <c r="J120" s="234"/>
      <c r="K120" s="234"/>
      <c r="L120" s="240"/>
      <c r="M120" s="241"/>
      <c r="N120" s="242"/>
      <c r="O120" s="242"/>
      <c r="P120" s="242"/>
      <c r="Q120" s="242"/>
      <c r="R120" s="242"/>
      <c r="S120" s="242"/>
      <c r="T120" s="243"/>
      <c r="AT120" s="244" t="s">
        <v>135</v>
      </c>
      <c r="AU120" s="244" t="s">
        <v>80</v>
      </c>
      <c r="AV120" s="11" t="s">
        <v>80</v>
      </c>
      <c r="AW120" s="11" t="s">
        <v>34</v>
      </c>
      <c r="AX120" s="11" t="s">
        <v>70</v>
      </c>
      <c r="AY120" s="244" t="s">
        <v>125</v>
      </c>
    </row>
    <row r="121" s="12" customFormat="1">
      <c r="B121" s="245"/>
      <c r="C121" s="246"/>
      <c r="D121" s="235" t="s">
        <v>135</v>
      </c>
      <c r="E121" s="247" t="s">
        <v>21</v>
      </c>
      <c r="F121" s="248" t="s">
        <v>137</v>
      </c>
      <c r="G121" s="246"/>
      <c r="H121" s="249">
        <v>31.920000000000002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AT121" s="255" t="s">
        <v>135</v>
      </c>
      <c r="AU121" s="255" t="s">
        <v>80</v>
      </c>
      <c r="AV121" s="12" t="s">
        <v>133</v>
      </c>
      <c r="AW121" s="12" t="s">
        <v>34</v>
      </c>
      <c r="AX121" s="12" t="s">
        <v>78</v>
      </c>
      <c r="AY121" s="255" t="s">
        <v>125</v>
      </c>
    </row>
    <row r="122" s="10" customFormat="1" ht="29.88" customHeight="1">
      <c r="B122" s="205"/>
      <c r="C122" s="206"/>
      <c r="D122" s="207" t="s">
        <v>69</v>
      </c>
      <c r="E122" s="219" t="s">
        <v>204</v>
      </c>
      <c r="F122" s="219" t="s">
        <v>205</v>
      </c>
      <c r="G122" s="206"/>
      <c r="H122" s="206"/>
      <c r="I122" s="209"/>
      <c r="J122" s="220">
        <f>BK122</f>
        <v>0</v>
      </c>
      <c r="K122" s="206"/>
      <c r="L122" s="211"/>
      <c r="M122" s="212"/>
      <c r="N122" s="213"/>
      <c r="O122" s="213"/>
      <c r="P122" s="214">
        <f>P123</f>
        <v>0</v>
      </c>
      <c r="Q122" s="213"/>
      <c r="R122" s="214">
        <f>R123</f>
        <v>0</v>
      </c>
      <c r="S122" s="213"/>
      <c r="T122" s="215">
        <f>T123</f>
        <v>0.04614</v>
      </c>
      <c r="AR122" s="216" t="s">
        <v>80</v>
      </c>
      <c r="AT122" s="217" t="s">
        <v>69</v>
      </c>
      <c r="AU122" s="217" t="s">
        <v>78</v>
      </c>
      <c r="AY122" s="216" t="s">
        <v>125</v>
      </c>
      <c r="BK122" s="218">
        <f>BK123</f>
        <v>0</v>
      </c>
    </row>
    <row r="123" s="1" customFormat="1" ht="16.5" customHeight="1">
      <c r="B123" s="46"/>
      <c r="C123" s="221" t="s">
        <v>206</v>
      </c>
      <c r="D123" s="221" t="s">
        <v>128</v>
      </c>
      <c r="E123" s="222" t="s">
        <v>207</v>
      </c>
      <c r="F123" s="223" t="s">
        <v>208</v>
      </c>
      <c r="G123" s="224" t="s">
        <v>151</v>
      </c>
      <c r="H123" s="225">
        <v>2</v>
      </c>
      <c r="I123" s="226"/>
      <c r="J123" s="227">
        <f>ROUND(I123*H123,2)</f>
        <v>0</v>
      </c>
      <c r="K123" s="223" t="s">
        <v>132</v>
      </c>
      <c r="L123" s="72"/>
      <c r="M123" s="228" t="s">
        <v>21</v>
      </c>
      <c r="N123" s="229" t="s">
        <v>41</v>
      </c>
      <c r="O123" s="47"/>
      <c r="P123" s="230">
        <f>O123*H123</f>
        <v>0</v>
      </c>
      <c r="Q123" s="230">
        <v>0</v>
      </c>
      <c r="R123" s="230">
        <f>Q123*H123</f>
        <v>0</v>
      </c>
      <c r="S123" s="230">
        <v>0.02307</v>
      </c>
      <c r="T123" s="231">
        <f>S123*H123</f>
        <v>0.04614</v>
      </c>
      <c r="AR123" s="24" t="s">
        <v>189</v>
      </c>
      <c r="AT123" s="24" t="s">
        <v>128</v>
      </c>
      <c r="AU123" s="24" t="s">
        <v>80</v>
      </c>
      <c r="AY123" s="24" t="s">
        <v>125</v>
      </c>
      <c r="BE123" s="232">
        <f>IF(N123="základní",J123,0)</f>
        <v>0</v>
      </c>
      <c r="BF123" s="232">
        <f>IF(N123="snížená",J123,0)</f>
        <v>0</v>
      </c>
      <c r="BG123" s="232">
        <f>IF(N123="zákl. přenesená",J123,0)</f>
        <v>0</v>
      </c>
      <c r="BH123" s="232">
        <f>IF(N123="sníž. přenesená",J123,0)</f>
        <v>0</v>
      </c>
      <c r="BI123" s="232">
        <f>IF(N123="nulová",J123,0)</f>
        <v>0</v>
      </c>
      <c r="BJ123" s="24" t="s">
        <v>78</v>
      </c>
      <c r="BK123" s="232">
        <f>ROUND(I123*H123,2)</f>
        <v>0</v>
      </c>
      <c r="BL123" s="24" t="s">
        <v>189</v>
      </c>
      <c r="BM123" s="24" t="s">
        <v>209</v>
      </c>
    </row>
    <row r="124" s="10" customFormat="1" ht="29.88" customHeight="1">
      <c r="B124" s="205"/>
      <c r="C124" s="206"/>
      <c r="D124" s="207" t="s">
        <v>69</v>
      </c>
      <c r="E124" s="219" t="s">
        <v>210</v>
      </c>
      <c r="F124" s="219" t="s">
        <v>211</v>
      </c>
      <c r="G124" s="206"/>
      <c r="H124" s="206"/>
      <c r="I124" s="209"/>
      <c r="J124" s="220">
        <f>BK124</f>
        <v>0</v>
      </c>
      <c r="K124" s="206"/>
      <c r="L124" s="211"/>
      <c r="M124" s="212"/>
      <c r="N124" s="213"/>
      <c r="O124" s="213"/>
      <c r="P124" s="214">
        <f>SUM(P125:P127)</f>
        <v>0</v>
      </c>
      <c r="Q124" s="213"/>
      <c r="R124" s="214">
        <f>SUM(R125:R127)</f>
        <v>0</v>
      </c>
      <c r="S124" s="213"/>
      <c r="T124" s="215">
        <f>SUM(T125:T127)</f>
        <v>0.042560000000000008</v>
      </c>
      <c r="AR124" s="216" t="s">
        <v>80</v>
      </c>
      <c r="AT124" s="217" t="s">
        <v>69</v>
      </c>
      <c r="AU124" s="217" t="s">
        <v>78</v>
      </c>
      <c r="AY124" s="216" t="s">
        <v>125</v>
      </c>
      <c r="BK124" s="218">
        <f>SUM(BK125:BK127)</f>
        <v>0</v>
      </c>
    </row>
    <row r="125" s="1" customFormat="1" ht="25.5" customHeight="1">
      <c r="B125" s="46"/>
      <c r="C125" s="221" t="s">
        <v>10</v>
      </c>
      <c r="D125" s="221" t="s">
        <v>128</v>
      </c>
      <c r="E125" s="222" t="s">
        <v>212</v>
      </c>
      <c r="F125" s="223" t="s">
        <v>213</v>
      </c>
      <c r="G125" s="224" t="s">
        <v>163</v>
      </c>
      <c r="H125" s="225">
        <v>106.40000000000001</v>
      </c>
      <c r="I125" s="226"/>
      <c r="J125" s="227">
        <f>ROUND(I125*H125,2)</f>
        <v>0</v>
      </c>
      <c r="K125" s="223" t="s">
        <v>132</v>
      </c>
      <c r="L125" s="72"/>
      <c r="M125" s="228" t="s">
        <v>21</v>
      </c>
      <c r="N125" s="229" t="s">
        <v>41</v>
      </c>
      <c r="O125" s="47"/>
      <c r="P125" s="230">
        <f>O125*H125</f>
        <v>0</v>
      </c>
      <c r="Q125" s="230">
        <v>0</v>
      </c>
      <c r="R125" s="230">
        <f>Q125*H125</f>
        <v>0</v>
      </c>
      <c r="S125" s="230">
        <v>0.00040000000000000002</v>
      </c>
      <c r="T125" s="231">
        <f>S125*H125</f>
        <v>0.042560000000000008</v>
      </c>
      <c r="AR125" s="24" t="s">
        <v>189</v>
      </c>
      <c r="AT125" s="24" t="s">
        <v>128</v>
      </c>
      <c r="AU125" s="24" t="s">
        <v>80</v>
      </c>
      <c r="AY125" s="24" t="s">
        <v>125</v>
      </c>
      <c r="BE125" s="232">
        <f>IF(N125="základní",J125,0)</f>
        <v>0</v>
      </c>
      <c r="BF125" s="232">
        <f>IF(N125="snížená",J125,0)</f>
        <v>0</v>
      </c>
      <c r="BG125" s="232">
        <f>IF(N125="zákl. přenesená",J125,0)</f>
        <v>0</v>
      </c>
      <c r="BH125" s="232">
        <f>IF(N125="sníž. přenesená",J125,0)</f>
        <v>0</v>
      </c>
      <c r="BI125" s="232">
        <f>IF(N125="nulová",J125,0)</f>
        <v>0</v>
      </c>
      <c r="BJ125" s="24" t="s">
        <v>78</v>
      </c>
      <c r="BK125" s="232">
        <f>ROUND(I125*H125,2)</f>
        <v>0</v>
      </c>
      <c r="BL125" s="24" t="s">
        <v>189</v>
      </c>
      <c r="BM125" s="24" t="s">
        <v>214</v>
      </c>
    </row>
    <row r="126" s="11" customFormat="1">
      <c r="B126" s="233"/>
      <c r="C126" s="234"/>
      <c r="D126" s="235" t="s">
        <v>135</v>
      </c>
      <c r="E126" s="236" t="s">
        <v>21</v>
      </c>
      <c r="F126" s="237" t="s">
        <v>215</v>
      </c>
      <c r="G126" s="234"/>
      <c r="H126" s="238">
        <v>106.40000000000001</v>
      </c>
      <c r="I126" s="239"/>
      <c r="J126" s="234"/>
      <c r="K126" s="234"/>
      <c r="L126" s="240"/>
      <c r="M126" s="241"/>
      <c r="N126" s="242"/>
      <c r="O126" s="242"/>
      <c r="P126" s="242"/>
      <c r="Q126" s="242"/>
      <c r="R126" s="242"/>
      <c r="S126" s="242"/>
      <c r="T126" s="243"/>
      <c r="AT126" s="244" t="s">
        <v>135</v>
      </c>
      <c r="AU126" s="244" t="s">
        <v>80</v>
      </c>
      <c r="AV126" s="11" t="s">
        <v>80</v>
      </c>
      <c r="AW126" s="11" t="s">
        <v>34</v>
      </c>
      <c r="AX126" s="11" t="s">
        <v>70</v>
      </c>
      <c r="AY126" s="244" t="s">
        <v>125</v>
      </c>
    </row>
    <row r="127" s="12" customFormat="1">
      <c r="B127" s="245"/>
      <c r="C127" s="246"/>
      <c r="D127" s="235" t="s">
        <v>135</v>
      </c>
      <c r="E127" s="247" t="s">
        <v>21</v>
      </c>
      <c r="F127" s="248" t="s">
        <v>137</v>
      </c>
      <c r="G127" s="246"/>
      <c r="H127" s="249">
        <v>106.40000000000001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AT127" s="255" t="s">
        <v>135</v>
      </c>
      <c r="AU127" s="255" t="s">
        <v>80</v>
      </c>
      <c r="AV127" s="12" t="s">
        <v>133</v>
      </c>
      <c r="AW127" s="12" t="s">
        <v>34</v>
      </c>
      <c r="AX127" s="12" t="s">
        <v>78</v>
      </c>
      <c r="AY127" s="255" t="s">
        <v>125</v>
      </c>
    </row>
    <row r="128" s="10" customFormat="1" ht="29.88" customHeight="1">
      <c r="B128" s="205"/>
      <c r="C128" s="206"/>
      <c r="D128" s="207" t="s">
        <v>69</v>
      </c>
      <c r="E128" s="219" t="s">
        <v>216</v>
      </c>
      <c r="F128" s="219" t="s">
        <v>217</v>
      </c>
      <c r="G128" s="206"/>
      <c r="H128" s="206"/>
      <c r="I128" s="209"/>
      <c r="J128" s="220">
        <f>BK128</f>
        <v>0</v>
      </c>
      <c r="K128" s="206"/>
      <c r="L128" s="211"/>
      <c r="M128" s="212"/>
      <c r="N128" s="213"/>
      <c r="O128" s="213"/>
      <c r="P128" s="214">
        <f>SUM(P129:P131)</f>
        <v>0</v>
      </c>
      <c r="Q128" s="213"/>
      <c r="R128" s="214">
        <f>SUM(R129:R131)</f>
        <v>0</v>
      </c>
      <c r="S128" s="213"/>
      <c r="T128" s="215">
        <f>SUM(T129:T131)</f>
        <v>0.20322400000000002</v>
      </c>
      <c r="AR128" s="216" t="s">
        <v>80</v>
      </c>
      <c r="AT128" s="217" t="s">
        <v>69</v>
      </c>
      <c r="AU128" s="217" t="s">
        <v>78</v>
      </c>
      <c r="AY128" s="216" t="s">
        <v>125</v>
      </c>
      <c r="BK128" s="218">
        <f>SUM(BK129:BK131)</f>
        <v>0</v>
      </c>
    </row>
    <row r="129" s="1" customFormat="1" ht="25.5" customHeight="1">
      <c r="B129" s="46"/>
      <c r="C129" s="221" t="s">
        <v>189</v>
      </c>
      <c r="D129" s="221" t="s">
        <v>128</v>
      </c>
      <c r="E129" s="222" t="s">
        <v>218</v>
      </c>
      <c r="F129" s="223" t="s">
        <v>219</v>
      </c>
      <c r="G129" s="224" t="s">
        <v>163</v>
      </c>
      <c r="H129" s="225">
        <v>106.40000000000001</v>
      </c>
      <c r="I129" s="226"/>
      <c r="J129" s="227">
        <f>ROUND(I129*H129,2)</f>
        <v>0</v>
      </c>
      <c r="K129" s="223" t="s">
        <v>132</v>
      </c>
      <c r="L129" s="72"/>
      <c r="M129" s="228" t="s">
        <v>21</v>
      </c>
      <c r="N129" s="229" t="s">
        <v>41</v>
      </c>
      <c r="O129" s="47"/>
      <c r="P129" s="230">
        <f>O129*H129</f>
        <v>0</v>
      </c>
      <c r="Q129" s="230">
        <v>0</v>
      </c>
      <c r="R129" s="230">
        <f>Q129*H129</f>
        <v>0</v>
      </c>
      <c r="S129" s="230">
        <v>0.00191</v>
      </c>
      <c r="T129" s="231">
        <f>S129*H129</f>
        <v>0.20322400000000002</v>
      </c>
      <c r="AR129" s="24" t="s">
        <v>189</v>
      </c>
      <c r="AT129" s="24" t="s">
        <v>128</v>
      </c>
      <c r="AU129" s="24" t="s">
        <v>80</v>
      </c>
      <c r="AY129" s="24" t="s">
        <v>125</v>
      </c>
      <c r="BE129" s="232">
        <f>IF(N129="základní",J129,0)</f>
        <v>0</v>
      </c>
      <c r="BF129" s="232">
        <f>IF(N129="snížená",J129,0)</f>
        <v>0</v>
      </c>
      <c r="BG129" s="232">
        <f>IF(N129="zákl. přenesená",J129,0)</f>
        <v>0</v>
      </c>
      <c r="BH129" s="232">
        <f>IF(N129="sníž. přenesená",J129,0)</f>
        <v>0</v>
      </c>
      <c r="BI129" s="232">
        <f>IF(N129="nulová",J129,0)</f>
        <v>0</v>
      </c>
      <c r="BJ129" s="24" t="s">
        <v>78</v>
      </c>
      <c r="BK129" s="232">
        <f>ROUND(I129*H129,2)</f>
        <v>0</v>
      </c>
      <c r="BL129" s="24" t="s">
        <v>189</v>
      </c>
      <c r="BM129" s="24" t="s">
        <v>220</v>
      </c>
    </row>
    <row r="130" s="11" customFormat="1">
      <c r="B130" s="233"/>
      <c r="C130" s="234"/>
      <c r="D130" s="235" t="s">
        <v>135</v>
      </c>
      <c r="E130" s="236" t="s">
        <v>21</v>
      </c>
      <c r="F130" s="237" t="s">
        <v>221</v>
      </c>
      <c r="G130" s="234"/>
      <c r="H130" s="238">
        <v>106.40000000000001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135</v>
      </c>
      <c r="AU130" s="244" t="s">
        <v>80</v>
      </c>
      <c r="AV130" s="11" t="s">
        <v>80</v>
      </c>
      <c r="AW130" s="11" t="s">
        <v>34</v>
      </c>
      <c r="AX130" s="11" t="s">
        <v>70</v>
      </c>
      <c r="AY130" s="244" t="s">
        <v>125</v>
      </c>
    </row>
    <row r="131" s="12" customFormat="1">
      <c r="B131" s="245"/>
      <c r="C131" s="246"/>
      <c r="D131" s="235" t="s">
        <v>135</v>
      </c>
      <c r="E131" s="247" t="s">
        <v>21</v>
      </c>
      <c r="F131" s="248" t="s">
        <v>137</v>
      </c>
      <c r="G131" s="246"/>
      <c r="H131" s="249">
        <v>106.40000000000001</v>
      </c>
      <c r="I131" s="250"/>
      <c r="J131" s="246"/>
      <c r="K131" s="246"/>
      <c r="L131" s="251"/>
      <c r="M131" s="256"/>
      <c r="N131" s="257"/>
      <c r="O131" s="257"/>
      <c r="P131" s="257"/>
      <c r="Q131" s="257"/>
      <c r="R131" s="257"/>
      <c r="S131" s="257"/>
      <c r="T131" s="258"/>
      <c r="AT131" s="255" t="s">
        <v>135</v>
      </c>
      <c r="AU131" s="255" t="s">
        <v>80</v>
      </c>
      <c r="AV131" s="12" t="s">
        <v>133</v>
      </c>
      <c r="AW131" s="12" t="s">
        <v>34</v>
      </c>
      <c r="AX131" s="12" t="s">
        <v>78</v>
      </c>
      <c r="AY131" s="255" t="s">
        <v>125</v>
      </c>
    </row>
    <row r="132" s="1" customFormat="1" ht="6.96" customHeight="1">
      <c r="B132" s="67"/>
      <c r="C132" s="68"/>
      <c r="D132" s="68"/>
      <c r="E132" s="68"/>
      <c r="F132" s="68"/>
      <c r="G132" s="68"/>
      <c r="H132" s="68"/>
      <c r="I132" s="166"/>
      <c r="J132" s="68"/>
      <c r="K132" s="68"/>
      <c r="L132" s="72"/>
    </row>
  </sheetData>
  <sheetProtection sheet="1" autoFilter="0" formatColumns="0" formatRows="0" objects="1" scenarios="1" spinCount="100000" saltValue="NRZ0vFyHmCB5YkiC62P13bZG19kR4QNxKlY/qICSDrTA72nC0zclUzVhXOAM/R+DxJyHNpkRa0C8XsHHfvMpEA==" hashValue="q7oy0Mra77+gDwPuAfexleQk8NMDhDuA8pfHleA9+N2IxD3AM+tbtxurpTbqWaUCHgDvuKX8CkoVStBdepzJJw==" algorithmName="SHA-512" password="CC35"/>
  <autoFilter ref="C84:K131"/>
  <mergeCells count="10">
    <mergeCell ref="E7:H7"/>
    <mergeCell ref="E9:H9"/>
    <mergeCell ref="E24:H24"/>
    <mergeCell ref="E45:H45"/>
    <mergeCell ref="E47:H47"/>
    <mergeCell ref="J51:J52"/>
    <mergeCell ref="E75:H75"/>
    <mergeCell ref="E77:H77"/>
    <mergeCell ref="G1:H1"/>
    <mergeCell ref="L2:V2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87</v>
      </c>
      <c r="G1" s="139" t="s">
        <v>88</v>
      </c>
      <c r="H1" s="139"/>
      <c r="I1" s="140"/>
      <c r="J1" s="139" t="s">
        <v>89</v>
      </c>
      <c r="K1" s="138" t="s">
        <v>90</v>
      </c>
      <c r="L1" s="139" t="s">
        <v>91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83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Kompletní výměna střešního pláště včetně atik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222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21. 5. 2018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ROUND(J87,2)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ROUND(SUM(BE87:BE229), 2)</f>
        <v>0</v>
      </c>
      <c r="G30" s="47"/>
      <c r="H30" s="47"/>
      <c r="I30" s="158">
        <v>0.20999999999999999</v>
      </c>
      <c r="J30" s="157">
        <f>ROUND(ROUND((SUM(BE87:BE229)),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ROUND(SUM(BF87:BF229), 2)</f>
        <v>0</v>
      </c>
      <c r="G31" s="47"/>
      <c r="H31" s="47"/>
      <c r="I31" s="158">
        <v>0.14999999999999999</v>
      </c>
      <c r="J31" s="157">
        <f>ROUND(ROUND((SUM(BF87:BF229)),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ROUND(SUM(BG87:BG229),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ROUND(SUM(BH87:BH229),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ROUND(SUM(BI87:BI229),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Kompletní výměna střešního pláště včetně atik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002 - Nové konstrukce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Kudelova 1855/8, 662 51, Brno</v>
      </c>
      <c r="G49" s="47"/>
      <c r="H49" s="47"/>
      <c r="I49" s="146" t="s">
        <v>25</v>
      </c>
      <c r="J49" s="147" t="str">
        <f>IF(J12="","",J12)</f>
        <v>21. 5. 2018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96</v>
      </c>
      <c r="D54" s="159"/>
      <c r="E54" s="159"/>
      <c r="F54" s="159"/>
      <c r="G54" s="159"/>
      <c r="H54" s="159"/>
      <c r="I54" s="173"/>
      <c r="J54" s="174" t="s">
        <v>97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98</v>
      </c>
      <c r="D56" s="47"/>
      <c r="E56" s="47"/>
      <c r="F56" s="47"/>
      <c r="G56" s="47"/>
      <c r="H56" s="47"/>
      <c r="I56" s="144"/>
      <c r="J56" s="155">
        <f>J87</f>
        <v>0</v>
      </c>
      <c r="K56" s="51"/>
      <c r="AU56" s="24" t="s">
        <v>99</v>
      </c>
    </row>
    <row r="57" s="7" customFormat="1" ht="24.96" customHeight="1">
      <c r="B57" s="177"/>
      <c r="C57" s="178"/>
      <c r="D57" s="179" t="s">
        <v>100</v>
      </c>
      <c r="E57" s="180"/>
      <c r="F57" s="180"/>
      <c r="G57" s="180"/>
      <c r="H57" s="180"/>
      <c r="I57" s="181"/>
      <c r="J57" s="182">
        <f>J88</f>
        <v>0</v>
      </c>
      <c r="K57" s="183"/>
    </row>
    <row r="58" s="8" customFormat="1" ht="19.92" customHeight="1">
      <c r="B58" s="184"/>
      <c r="C58" s="185"/>
      <c r="D58" s="186" t="s">
        <v>223</v>
      </c>
      <c r="E58" s="187"/>
      <c r="F58" s="187"/>
      <c r="G58" s="187"/>
      <c r="H58" s="187"/>
      <c r="I58" s="188"/>
      <c r="J58" s="189">
        <f>J89</f>
        <v>0</v>
      </c>
      <c r="K58" s="190"/>
    </row>
    <row r="59" s="8" customFormat="1" ht="19.92" customHeight="1">
      <c r="B59" s="184"/>
      <c r="C59" s="185"/>
      <c r="D59" s="186" t="s">
        <v>224</v>
      </c>
      <c r="E59" s="187"/>
      <c r="F59" s="187"/>
      <c r="G59" s="187"/>
      <c r="H59" s="187"/>
      <c r="I59" s="188"/>
      <c r="J59" s="189">
        <f>J99</f>
        <v>0</v>
      </c>
      <c r="K59" s="190"/>
    </row>
    <row r="60" s="8" customFormat="1" ht="19.92" customHeight="1">
      <c r="B60" s="184"/>
      <c r="C60" s="185"/>
      <c r="D60" s="186" t="s">
        <v>101</v>
      </c>
      <c r="E60" s="187"/>
      <c r="F60" s="187"/>
      <c r="G60" s="187"/>
      <c r="H60" s="187"/>
      <c r="I60" s="188"/>
      <c r="J60" s="189">
        <f>J109</f>
        <v>0</v>
      </c>
      <c r="K60" s="190"/>
    </row>
    <row r="61" s="8" customFormat="1" ht="19.92" customHeight="1">
      <c r="B61" s="184"/>
      <c r="C61" s="185"/>
      <c r="D61" s="186" t="s">
        <v>225</v>
      </c>
      <c r="E61" s="187"/>
      <c r="F61" s="187"/>
      <c r="G61" s="187"/>
      <c r="H61" s="187"/>
      <c r="I61" s="188"/>
      <c r="J61" s="189">
        <f>J118</f>
        <v>0</v>
      </c>
      <c r="K61" s="190"/>
    </row>
    <row r="62" s="7" customFormat="1" ht="24.96" customHeight="1">
      <c r="B62" s="177"/>
      <c r="C62" s="178"/>
      <c r="D62" s="179" t="s">
        <v>103</v>
      </c>
      <c r="E62" s="180"/>
      <c r="F62" s="180"/>
      <c r="G62" s="180"/>
      <c r="H62" s="180"/>
      <c r="I62" s="181"/>
      <c r="J62" s="182">
        <f>J120</f>
        <v>0</v>
      </c>
      <c r="K62" s="183"/>
    </row>
    <row r="63" s="8" customFormat="1" ht="19.92" customHeight="1">
      <c r="B63" s="184"/>
      <c r="C63" s="185"/>
      <c r="D63" s="186" t="s">
        <v>104</v>
      </c>
      <c r="E63" s="187"/>
      <c r="F63" s="187"/>
      <c r="G63" s="187"/>
      <c r="H63" s="187"/>
      <c r="I63" s="188"/>
      <c r="J63" s="189">
        <f>J121</f>
        <v>0</v>
      </c>
      <c r="K63" s="190"/>
    </row>
    <row r="64" s="8" customFormat="1" ht="19.92" customHeight="1">
      <c r="B64" s="184"/>
      <c r="C64" s="185"/>
      <c r="D64" s="186" t="s">
        <v>105</v>
      </c>
      <c r="E64" s="187"/>
      <c r="F64" s="187"/>
      <c r="G64" s="187"/>
      <c r="H64" s="187"/>
      <c r="I64" s="188"/>
      <c r="J64" s="189">
        <f>J205</f>
        <v>0</v>
      </c>
      <c r="K64" s="190"/>
    </row>
    <row r="65" s="8" customFormat="1" ht="19.92" customHeight="1">
      <c r="B65" s="184"/>
      <c r="C65" s="185"/>
      <c r="D65" s="186" t="s">
        <v>106</v>
      </c>
      <c r="E65" s="187"/>
      <c r="F65" s="187"/>
      <c r="G65" s="187"/>
      <c r="H65" s="187"/>
      <c r="I65" s="188"/>
      <c r="J65" s="189">
        <f>J218</f>
        <v>0</v>
      </c>
      <c r="K65" s="190"/>
    </row>
    <row r="66" s="8" customFormat="1" ht="19.92" customHeight="1">
      <c r="B66" s="184"/>
      <c r="C66" s="185"/>
      <c r="D66" s="186" t="s">
        <v>226</v>
      </c>
      <c r="E66" s="187"/>
      <c r="F66" s="187"/>
      <c r="G66" s="187"/>
      <c r="H66" s="187"/>
      <c r="I66" s="188"/>
      <c r="J66" s="189">
        <f>J221</f>
        <v>0</v>
      </c>
      <c r="K66" s="190"/>
    </row>
    <row r="67" s="8" customFormat="1" ht="19.92" customHeight="1">
      <c r="B67" s="184"/>
      <c r="C67" s="185"/>
      <c r="D67" s="186" t="s">
        <v>108</v>
      </c>
      <c r="E67" s="187"/>
      <c r="F67" s="187"/>
      <c r="G67" s="187"/>
      <c r="H67" s="187"/>
      <c r="I67" s="188"/>
      <c r="J67" s="189">
        <f>J226</f>
        <v>0</v>
      </c>
      <c r="K67" s="190"/>
    </row>
    <row r="68" s="1" customFormat="1" ht="21.84" customHeight="1">
      <c r="B68" s="46"/>
      <c r="C68" s="47"/>
      <c r="D68" s="47"/>
      <c r="E68" s="47"/>
      <c r="F68" s="47"/>
      <c r="G68" s="47"/>
      <c r="H68" s="47"/>
      <c r="I68" s="144"/>
      <c r="J68" s="47"/>
      <c r="K68" s="51"/>
    </row>
    <row r="69" s="1" customFormat="1" ht="6.96" customHeight="1">
      <c r="B69" s="67"/>
      <c r="C69" s="68"/>
      <c r="D69" s="68"/>
      <c r="E69" s="68"/>
      <c r="F69" s="68"/>
      <c r="G69" s="68"/>
      <c r="H69" s="68"/>
      <c r="I69" s="166"/>
      <c r="J69" s="68"/>
      <c r="K69" s="69"/>
    </row>
    <row r="73" s="1" customFormat="1" ht="6.96" customHeight="1">
      <c r="B73" s="70"/>
      <c r="C73" s="71"/>
      <c r="D73" s="71"/>
      <c r="E73" s="71"/>
      <c r="F73" s="71"/>
      <c r="G73" s="71"/>
      <c r="H73" s="71"/>
      <c r="I73" s="169"/>
      <c r="J73" s="71"/>
      <c r="K73" s="71"/>
      <c r="L73" s="72"/>
    </row>
    <row r="74" s="1" customFormat="1" ht="36.96" customHeight="1">
      <c r="B74" s="46"/>
      <c r="C74" s="73" t="s">
        <v>109</v>
      </c>
      <c r="D74" s="74"/>
      <c r="E74" s="74"/>
      <c r="F74" s="74"/>
      <c r="G74" s="74"/>
      <c r="H74" s="74"/>
      <c r="I74" s="191"/>
      <c r="J74" s="74"/>
      <c r="K74" s="74"/>
      <c r="L74" s="72"/>
    </row>
    <row r="75" s="1" customFormat="1" ht="6.96" customHeight="1">
      <c r="B75" s="46"/>
      <c r="C75" s="74"/>
      <c r="D75" s="74"/>
      <c r="E75" s="74"/>
      <c r="F75" s="74"/>
      <c r="G75" s="74"/>
      <c r="H75" s="74"/>
      <c r="I75" s="191"/>
      <c r="J75" s="74"/>
      <c r="K75" s="74"/>
      <c r="L75" s="72"/>
    </row>
    <row r="76" s="1" customFormat="1" ht="14.4" customHeight="1">
      <c r="B76" s="46"/>
      <c r="C76" s="76" t="s">
        <v>18</v>
      </c>
      <c r="D76" s="74"/>
      <c r="E76" s="74"/>
      <c r="F76" s="74"/>
      <c r="G76" s="74"/>
      <c r="H76" s="74"/>
      <c r="I76" s="191"/>
      <c r="J76" s="74"/>
      <c r="K76" s="74"/>
      <c r="L76" s="72"/>
    </row>
    <row r="77" s="1" customFormat="1" ht="16.5" customHeight="1">
      <c r="B77" s="46"/>
      <c r="C77" s="74"/>
      <c r="D77" s="74"/>
      <c r="E77" s="192" t="str">
        <f>E7</f>
        <v>Kompletní výměna střešního pláště včetně atik</v>
      </c>
      <c r="F77" s="76"/>
      <c r="G77" s="76"/>
      <c r="H77" s="76"/>
      <c r="I77" s="191"/>
      <c r="J77" s="74"/>
      <c r="K77" s="74"/>
      <c r="L77" s="72"/>
    </row>
    <row r="78" s="1" customFormat="1" ht="14.4" customHeight="1">
      <c r="B78" s="46"/>
      <c r="C78" s="76" t="s">
        <v>93</v>
      </c>
      <c r="D78" s="74"/>
      <c r="E78" s="74"/>
      <c r="F78" s="74"/>
      <c r="G78" s="74"/>
      <c r="H78" s="74"/>
      <c r="I78" s="191"/>
      <c r="J78" s="74"/>
      <c r="K78" s="74"/>
      <c r="L78" s="72"/>
    </row>
    <row r="79" s="1" customFormat="1" ht="17.25" customHeight="1">
      <c r="B79" s="46"/>
      <c r="C79" s="74"/>
      <c r="D79" s="74"/>
      <c r="E79" s="82" t="str">
        <f>E9</f>
        <v>002 - Nové konstrukce</v>
      </c>
      <c r="F79" s="74"/>
      <c r="G79" s="74"/>
      <c r="H79" s="74"/>
      <c r="I79" s="191"/>
      <c r="J79" s="74"/>
      <c r="K79" s="74"/>
      <c r="L79" s="72"/>
    </row>
    <row r="80" s="1" customFormat="1" ht="6.96" customHeight="1">
      <c r="B80" s="46"/>
      <c r="C80" s="74"/>
      <c r="D80" s="74"/>
      <c r="E80" s="74"/>
      <c r="F80" s="74"/>
      <c r="G80" s="74"/>
      <c r="H80" s="74"/>
      <c r="I80" s="191"/>
      <c r="J80" s="74"/>
      <c r="K80" s="74"/>
      <c r="L80" s="72"/>
    </row>
    <row r="81" s="1" customFormat="1" ht="18" customHeight="1">
      <c r="B81" s="46"/>
      <c r="C81" s="76" t="s">
        <v>23</v>
      </c>
      <c r="D81" s="74"/>
      <c r="E81" s="74"/>
      <c r="F81" s="193" t="str">
        <f>F12</f>
        <v>Kudelova 1855/8, 662 51, Brno</v>
      </c>
      <c r="G81" s="74"/>
      <c r="H81" s="74"/>
      <c r="I81" s="194" t="s">
        <v>25</v>
      </c>
      <c r="J81" s="85" t="str">
        <f>IF(J12="","",J12)</f>
        <v>21. 5. 2018</v>
      </c>
      <c r="K81" s="74"/>
      <c r="L81" s="72"/>
    </row>
    <row r="82" s="1" customFormat="1" ht="6.96" customHeight="1">
      <c r="B82" s="46"/>
      <c r="C82" s="74"/>
      <c r="D82" s="74"/>
      <c r="E82" s="74"/>
      <c r="F82" s="74"/>
      <c r="G82" s="74"/>
      <c r="H82" s="74"/>
      <c r="I82" s="191"/>
      <c r="J82" s="74"/>
      <c r="K82" s="74"/>
      <c r="L82" s="72"/>
    </row>
    <row r="83" s="1" customFormat="1">
      <c r="B83" s="46"/>
      <c r="C83" s="76" t="s">
        <v>27</v>
      </c>
      <c r="D83" s="74"/>
      <c r="E83" s="74"/>
      <c r="F83" s="193" t="str">
        <f>E15</f>
        <v xml:space="preserve"> </v>
      </c>
      <c r="G83" s="74"/>
      <c r="H83" s="74"/>
      <c r="I83" s="194" t="s">
        <v>33</v>
      </c>
      <c r="J83" s="193" t="str">
        <f>E21</f>
        <v xml:space="preserve"> </v>
      </c>
      <c r="K83" s="74"/>
      <c r="L83" s="72"/>
    </row>
    <row r="84" s="1" customFormat="1" ht="14.4" customHeight="1">
      <c r="B84" s="46"/>
      <c r="C84" s="76" t="s">
        <v>31</v>
      </c>
      <c r="D84" s="74"/>
      <c r="E84" s="74"/>
      <c r="F84" s="193" t="str">
        <f>IF(E18="","",E18)</f>
        <v/>
      </c>
      <c r="G84" s="74"/>
      <c r="H84" s="74"/>
      <c r="I84" s="191"/>
      <c r="J84" s="74"/>
      <c r="K84" s="74"/>
      <c r="L84" s="72"/>
    </row>
    <row r="85" s="1" customFormat="1" ht="10.32" customHeight="1">
      <c r="B85" s="46"/>
      <c r="C85" s="74"/>
      <c r="D85" s="74"/>
      <c r="E85" s="74"/>
      <c r="F85" s="74"/>
      <c r="G85" s="74"/>
      <c r="H85" s="74"/>
      <c r="I85" s="191"/>
      <c r="J85" s="74"/>
      <c r="K85" s="74"/>
      <c r="L85" s="72"/>
    </row>
    <row r="86" s="9" customFormat="1" ht="29.28" customHeight="1">
      <c r="B86" s="195"/>
      <c r="C86" s="196" t="s">
        <v>110</v>
      </c>
      <c r="D86" s="197" t="s">
        <v>55</v>
      </c>
      <c r="E86" s="197" t="s">
        <v>51</v>
      </c>
      <c r="F86" s="197" t="s">
        <v>111</v>
      </c>
      <c r="G86" s="197" t="s">
        <v>112</v>
      </c>
      <c r="H86" s="197" t="s">
        <v>113</v>
      </c>
      <c r="I86" s="198" t="s">
        <v>114</v>
      </c>
      <c r="J86" s="197" t="s">
        <v>97</v>
      </c>
      <c r="K86" s="199" t="s">
        <v>115</v>
      </c>
      <c r="L86" s="200"/>
      <c r="M86" s="102" t="s">
        <v>116</v>
      </c>
      <c r="N86" s="103" t="s">
        <v>40</v>
      </c>
      <c r="O86" s="103" t="s">
        <v>117</v>
      </c>
      <c r="P86" s="103" t="s">
        <v>118</v>
      </c>
      <c r="Q86" s="103" t="s">
        <v>119</v>
      </c>
      <c r="R86" s="103" t="s">
        <v>120</v>
      </c>
      <c r="S86" s="103" t="s">
        <v>121</v>
      </c>
      <c r="T86" s="104" t="s">
        <v>122</v>
      </c>
    </row>
    <row r="87" s="1" customFormat="1" ht="29.28" customHeight="1">
      <c r="B87" s="46"/>
      <c r="C87" s="108" t="s">
        <v>98</v>
      </c>
      <c r="D87" s="74"/>
      <c r="E87" s="74"/>
      <c r="F87" s="74"/>
      <c r="G87" s="74"/>
      <c r="H87" s="74"/>
      <c r="I87" s="191"/>
      <c r="J87" s="201">
        <f>BK87</f>
        <v>0</v>
      </c>
      <c r="K87" s="74"/>
      <c r="L87" s="72"/>
      <c r="M87" s="105"/>
      <c r="N87" s="106"/>
      <c r="O87" s="106"/>
      <c r="P87" s="202">
        <f>P88+P120</f>
        <v>0</v>
      </c>
      <c r="Q87" s="106"/>
      <c r="R87" s="202">
        <f>R88+R120</f>
        <v>87.472199109200005</v>
      </c>
      <c r="S87" s="106"/>
      <c r="T87" s="203">
        <f>T88+T120</f>
        <v>0</v>
      </c>
      <c r="AT87" s="24" t="s">
        <v>69</v>
      </c>
      <c r="AU87" s="24" t="s">
        <v>99</v>
      </c>
      <c r="BK87" s="204">
        <f>BK88+BK120</f>
        <v>0</v>
      </c>
    </row>
    <row r="88" s="10" customFormat="1" ht="37.44" customHeight="1">
      <c r="B88" s="205"/>
      <c r="C88" s="206"/>
      <c r="D88" s="207" t="s">
        <v>69</v>
      </c>
      <c r="E88" s="208" t="s">
        <v>123</v>
      </c>
      <c r="F88" s="208" t="s">
        <v>124</v>
      </c>
      <c r="G88" s="206"/>
      <c r="H88" s="206"/>
      <c r="I88" s="209"/>
      <c r="J88" s="210">
        <f>BK88</f>
        <v>0</v>
      </c>
      <c r="K88" s="206"/>
      <c r="L88" s="211"/>
      <c r="M88" s="212"/>
      <c r="N88" s="213"/>
      <c r="O88" s="213"/>
      <c r="P88" s="214">
        <f>P89+P99+P109+P118</f>
        <v>0</v>
      </c>
      <c r="Q88" s="213"/>
      <c r="R88" s="214">
        <f>R89+R99+R109+R118</f>
        <v>22.158748000000003</v>
      </c>
      <c r="S88" s="213"/>
      <c r="T88" s="215">
        <f>T89+T99+T109+T118</f>
        <v>0</v>
      </c>
      <c r="AR88" s="216" t="s">
        <v>78</v>
      </c>
      <c r="AT88" s="217" t="s">
        <v>69</v>
      </c>
      <c r="AU88" s="217" t="s">
        <v>70</v>
      </c>
      <c r="AY88" s="216" t="s">
        <v>125</v>
      </c>
      <c r="BK88" s="218">
        <f>BK89+BK99+BK109+BK118</f>
        <v>0</v>
      </c>
    </row>
    <row r="89" s="10" customFormat="1" ht="19.92" customHeight="1">
      <c r="B89" s="205"/>
      <c r="C89" s="206"/>
      <c r="D89" s="207" t="s">
        <v>69</v>
      </c>
      <c r="E89" s="219" t="s">
        <v>144</v>
      </c>
      <c r="F89" s="219" t="s">
        <v>227</v>
      </c>
      <c r="G89" s="206"/>
      <c r="H89" s="206"/>
      <c r="I89" s="209"/>
      <c r="J89" s="220">
        <f>BK89</f>
        <v>0</v>
      </c>
      <c r="K89" s="206"/>
      <c r="L89" s="211"/>
      <c r="M89" s="212"/>
      <c r="N89" s="213"/>
      <c r="O89" s="213"/>
      <c r="P89" s="214">
        <f>SUM(P90:P98)</f>
        <v>0</v>
      </c>
      <c r="Q89" s="213"/>
      <c r="R89" s="214">
        <f>SUM(R90:R98)</f>
        <v>13.371667200000001</v>
      </c>
      <c r="S89" s="213"/>
      <c r="T89" s="215">
        <f>SUM(T90:T98)</f>
        <v>0</v>
      </c>
      <c r="AR89" s="216" t="s">
        <v>78</v>
      </c>
      <c r="AT89" s="217" t="s">
        <v>69</v>
      </c>
      <c r="AU89" s="217" t="s">
        <v>78</v>
      </c>
      <c r="AY89" s="216" t="s">
        <v>125</v>
      </c>
      <c r="BK89" s="218">
        <f>SUM(BK90:BK98)</f>
        <v>0</v>
      </c>
    </row>
    <row r="90" s="1" customFormat="1" ht="38.25" customHeight="1">
      <c r="B90" s="46"/>
      <c r="C90" s="221" t="s">
        <v>78</v>
      </c>
      <c r="D90" s="221" t="s">
        <v>128</v>
      </c>
      <c r="E90" s="222" t="s">
        <v>228</v>
      </c>
      <c r="F90" s="223" t="s">
        <v>229</v>
      </c>
      <c r="G90" s="224" t="s">
        <v>140</v>
      </c>
      <c r="H90" s="225">
        <v>64.560000000000002</v>
      </c>
      <c r="I90" s="226"/>
      <c r="J90" s="227">
        <f>ROUND(I90*H90,2)</f>
        <v>0</v>
      </c>
      <c r="K90" s="223" t="s">
        <v>132</v>
      </c>
      <c r="L90" s="72"/>
      <c r="M90" s="228" t="s">
        <v>21</v>
      </c>
      <c r="N90" s="229" t="s">
        <v>41</v>
      </c>
      <c r="O90" s="47"/>
      <c r="P90" s="230">
        <f>O90*H90</f>
        <v>0</v>
      </c>
      <c r="Q90" s="230">
        <v>0.20712</v>
      </c>
      <c r="R90" s="230">
        <f>Q90*H90</f>
        <v>13.371667200000001</v>
      </c>
      <c r="S90" s="230">
        <v>0</v>
      </c>
      <c r="T90" s="231">
        <f>S90*H90</f>
        <v>0</v>
      </c>
      <c r="AR90" s="24" t="s">
        <v>133</v>
      </c>
      <c r="AT90" s="24" t="s">
        <v>128</v>
      </c>
      <c r="AU90" s="24" t="s">
        <v>80</v>
      </c>
      <c r="AY90" s="24" t="s">
        <v>125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78</v>
      </c>
      <c r="BK90" s="232">
        <f>ROUND(I90*H90,2)</f>
        <v>0</v>
      </c>
      <c r="BL90" s="24" t="s">
        <v>133</v>
      </c>
      <c r="BM90" s="24" t="s">
        <v>230</v>
      </c>
    </row>
    <row r="91" s="11" customFormat="1">
      <c r="B91" s="233"/>
      <c r="C91" s="234"/>
      <c r="D91" s="235" t="s">
        <v>135</v>
      </c>
      <c r="E91" s="236" t="s">
        <v>21</v>
      </c>
      <c r="F91" s="237" t="s">
        <v>231</v>
      </c>
      <c r="G91" s="234"/>
      <c r="H91" s="238">
        <v>64.560000000000002</v>
      </c>
      <c r="I91" s="239"/>
      <c r="J91" s="234"/>
      <c r="K91" s="234"/>
      <c r="L91" s="240"/>
      <c r="M91" s="241"/>
      <c r="N91" s="242"/>
      <c r="O91" s="242"/>
      <c r="P91" s="242"/>
      <c r="Q91" s="242"/>
      <c r="R91" s="242"/>
      <c r="S91" s="242"/>
      <c r="T91" s="243"/>
      <c r="AT91" s="244" t="s">
        <v>135</v>
      </c>
      <c r="AU91" s="244" t="s">
        <v>80</v>
      </c>
      <c r="AV91" s="11" t="s">
        <v>80</v>
      </c>
      <c r="AW91" s="11" t="s">
        <v>34</v>
      </c>
      <c r="AX91" s="11" t="s">
        <v>70</v>
      </c>
      <c r="AY91" s="244" t="s">
        <v>125</v>
      </c>
    </row>
    <row r="92" s="12" customFormat="1">
      <c r="B92" s="245"/>
      <c r="C92" s="246"/>
      <c r="D92" s="235" t="s">
        <v>135</v>
      </c>
      <c r="E92" s="247" t="s">
        <v>21</v>
      </c>
      <c r="F92" s="248" t="s">
        <v>137</v>
      </c>
      <c r="G92" s="246"/>
      <c r="H92" s="249">
        <v>64.560000000000002</v>
      </c>
      <c r="I92" s="250"/>
      <c r="J92" s="246"/>
      <c r="K92" s="246"/>
      <c r="L92" s="251"/>
      <c r="M92" s="252"/>
      <c r="N92" s="253"/>
      <c r="O92" s="253"/>
      <c r="P92" s="253"/>
      <c r="Q92" s="253"/>
      <c r="R92" s="253"/>
      <c r="S92" s="253"/>
      <c r="T92" s="254"/>
      <c r="AT92" s="255" t="s">
        <v>135</v>
      </c>
      <c r="AU92" s="255" t="s">
        <v>80</v>
      </c>
      <c r="AV92" s="12" t="s">
        <v>133</v>
      </c>
      <c r="AW92" s="12" t="s">
        <v>34</v>
      </c>
      <c r="AX92" s="12" t="s">
        <v>78</v>
      </c>
      <c r="AY92" s="255" t="s">
        <v>125</v>
      </c>
    </row>
    <row r="93" s="1" customFormat="1" ht="25.5" customHeight="1">
      <c r="B93" s="46"/>
      <c r="C93" s="221" t="s">
        <v>80</v>
      </c>
      <c r="D93" s="221" t="s">
        <v>128</v>
      </c>
      <c r="E93" s="222" t="s">
        <v>232</v>
      </c>
      <c r="F93" s="223" t="s">
        <v>233</v>
      </c>
      <c r="G93" s="224" t="s">
        <v>163</v>
      </c>
      <c r="H93" s="225">
        <v>107.59999999999999</v>
      </c>
      <c r="I93" s="226"/>
      <c r="J93" s="227">
        <f>ROUND(I93*H93,2)</f>
        <v>0</v>
      </c>
      <c r="K93" s="223" t="s">
        <v>21</v>
      </c>
      <c r="L93" s="72"/>
      <c r="M93" s="228" t="s">
        <v>21</v>
      </c>
      <c r="N93" s="229" t="s">
        <v>41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133</v>
      </c>
      <c r="AT93" s="24" t="s">
        <v>128</v>
      </c>
      <c r="AU93" s="24" t="s">
        <v>80</v>
      </c>
      <c r="AY93" s="24" t="s">
        <v>125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78</v>
      </c>
      <c r="BK93" s="232">
        <f>ROUND(I93*H93,2)</f>
        <v>0</v>
      </c>
      <c r="BL93" s="24" t="s">
        <v>133</v>
      </c>
      <c r="BM93" s="24" t="s">
        <v>234</v>
      </c>
    </row>
    <row r="94" s="11" customFormat="1">
      <c r="B94" s="233"/>
      <c r="C94" s="234"/>
      <c r="D94" s="235" t="s">
        <v>135</v>
      </c>
      <c r="E94" s="236" t="s">
        <v>21</v>
      </c>
      <c r="F94" s="237" t="s">
        <v>235</v>
      </c>
      <c r="G94" s="234"/>
      <c r="H94" s="238">
        <v>107.59999999999999</v>
      </c>
      <c r="I94" s="239"/>
      <c r="J94" s="234"/>
      <c r="K94" s="234"/>
      <c r="L94" s="240"/>
      <c r="M94" s="241"/>
      <c r="N94" s="242"/>
      <c r="O94" s="242"/>
      <c r="P94" s="242"/>
      <c r="Q94" s="242"/>
      <c r="R94" s="242"/>
      <c r="S94" s="242"/>
      <c r="T94" s="243"/>
      <c r="AT94" s="244" t="s">
        <v>135</v>
      </c>
      <c r="AU94" s="244" t="s">
        <v>80</v>
      </c>
      <c r="AV94" s="11" t="s">
        <v>80</v>
      </c>
      <c r="AW94" s="11" t="s">
        <v>34</v>
      </c>
      <c r="AX94" s="11" t="s">
        <v>70</v>
      </c>
      <c r="AY94" s="244" t="s">
        <v>125</v>
      </c>
    </row>
    <row r="95" s="12" customFormat="1">
      <c r="B95" s="245"/>
      <c r="C95" s="246"/>
      <c r="D95" s="235" t="s">
        <v>135</v>
      </c>
      <c r="E95" s="247" t="s">
        <v>21</v>
      </c>
      <c r="F95" s="248" t="s">
        <v>137</v>
      </c>
      <c r="G95" s="246"/>
      <c r="H95" s="249">
        <v>107.59999999999999</v>
      </c>
      <c r="I95" s="250"/>
      <c r="J95" s="246"/>
      <c r="K95" s="246"/>
      <c r="L95" s="251"/>
      <c r="M95" s="252"/>
      <c r="N95" s="253"/>
      <c r="O95" s="253"/>
      <c r="P95" s="253"/>
      <c r="Q95" s="253"/>
      <c r="R95" s="253"/>
      <c r="S95" s="253"/>
      <c r="T95" s="254"/>
      <c r="AT95" s="255" t="s">
        <v>135</v>
      </c>
      <c r="AU95" s="255" t="s">
        <v>80</v>
      </c>
      <c r="AV95" s="12" t="s">
        <v>133</v>
      </c>
      <c r="AW95" s="12" t="s">
        <v>34</v>
      </c>
      <c r="AX95" s="12" t="s">
        <v>78</v>
      </c>
      <c r="AY95" s="255" t="s">
        <v>125</v>
      </c>
    </row>
    <row r="96" s="1" customFormat="1" ht="38.25" customHeight="1">
      <c r="B96" s="46"/>
      <c r="C96" s="221" t="s">
        <v>144</v>
      </c>
      <c r="D96" s="221" t="s">
        <v>128</v>
      </c>
      <c r="E96" s="222" t="s">
        <v>236</v>
      </c>
      <c r="F96" s="223" t="s">
        <v>237</v>
      </c>
      <c r="G96" s="224" t="s">
        <v>163</v>
      </c>
      <c r="H96" s="225">
        <v>215.19999999999999</v>
      </c>
      <c r="I96" s="226"/>
      <c r="J96" s="227">
        <f>ROUND(I96*H96,2)</f>
        <v>0</v>
      </c>
      <c r="K96" s="223" t="s">
        <v>21</v>
      </c>
      <c r="L96" s="72"/>
      <c r="M96" s="228" t="s">
        <v>21</v>
      </c>
      <c r="N96" s="229" t="s">
        <v>41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133</v>
      </c>
      <c r="AT96" s="24" t="s">
        <v>128</v>
      </c>
      <c r="AU96" s="24" t="s">
        <v>80</v>
      </c>
      <c r="AY96" s="24" t="s">
        <v>125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78</v>
      </c>
      <c r="BK96" s="232">
        <f>ROUND(I96*H96,2)</f>
        <v>0</v>
      </c>
      <c r="BL96" s="24" t="s">
        <v>133</v>
      </c>
      <c r="BM96" s="24" t="s">
        <v>238</v>
      </c>
    </row>
    <row r="97" s="11" customFormat="1">
      <c r="B97" s="233"/>
      <c r="C97" s="234"/>
      <c r="D97" s="235" t="s">
        <v>135</v>
      </c>
      <c r="E97" s="236" t="s">
        <v>21</v>
      </c>
      <c r="F97" s="237" t="s">
        <v>239</v>
      </c>
      <c r="G97" s="234"/>
      <c r="H97" s="238">
        <v>215.19999999999999</v>
      </c>
      <c r="I97" s="239"/>
      <c r="J97" s="234"/>
      <c r="K97" s="234"/>
      <c r="L97" s="240"/>
      <c r="M97" s="241"/>
      <c r="N97" s="242"/>
      <c r="O97" s="242"/>
      <c r="P97" s="242"/>
      <c r="Q97" s="242"/>
      <c r="R97" s="242"/>
      <c r="S97" s="242"/>
      <c r="T97" s="243"/>
      <c r="AT97" s="244" t="s">
        <v>135</v>
      </c>
      <c r="AU97" s="244" t="s">
        <v>80</v>
      </c>
      <c r="AV97" s="11" t="s">
        <v>80</v>
      </c>
      <c r="AW97" s="11" t="s">
        <v>34</v>
      </c>
      <c r="AX97" s="11" t="s">
        <v>70</v>
      </c>
      <c r="AY97" s="244" t="s">
        <v>125</v>
      </c>
    </row>
    <row r="98" s="12" customFormat="1">
      <c r="B98" s="245"/>
      <c r="C98" s="246"/>
      <c r="D98" s="235" t="s">
        <v>135</v>
      </c>
      <c r="E98" s="247" t="s">
        <v>21</v>
      </c>
      <c r="F98" s="248" t="s">
        <v>137</v>
      </c>
      <c r="G98" s="246"/>
      <c r="H98" s="249">
        <v>215.19999999999999</v>
      </c>
      <c r="I98" s="250"/>
      <c r="J98" s="246"/>
      <c r="K98" s="246"/>
      <c r="L98" s="251"/>
      <c r="M98" s="252"/>
      <c r="N98" s="253"/>
      <c r="O98" s="253"/>
      <c r="P98" s="253"/>
      <c r="Q98" s="253"/>
      <c r="R98" s="253"/>
      <c r="S98" s="253"/>
      <c r="T98" s="254"/>
      <c r="AT98" s="255" t="s">
        <v>135</v>
      </c>
      <c r="AU98" s="255" t="s">
        <v>80</v>
      </c>
      <c r="AV98" s="12" t="s">
        <v>133</v>
      </c>
      <c r="AW98" s="12" t="s">
        <v>34</v>
      </c>
      <c r="AX98" s="12" t="s">
        <v>78</v>
      </c>
      <c r="AY98" s="255" t="s">
        <v>125</v>
      </c>
    </row>
    <row r="99" s="10" customFormat="1" ht="29.88" customHeight="1">
      <c r="B99" s="205"/>
      <c r="C99" s="206"/>
      <c r="D99" s="207" t="s">
        <v>69</v>
      </c>
      <c r="E99" s="219" t="s">
        <v>160</v>
      </c>
      <c r="F99" s="219" t="s">
        <v>240</v>
      </c>
      <c r="G99" s="206"/>
      <c r="H99" s="206"/>
      <c r="I99" s="209"/>
      <c r="J99" s="220">
        <f>BK99</f>
        <v>0</v>
      </c>
      <c r="K99" s="206"/>
      <c r="L99" s="211"/>
      <c r="M99" s="212"/>
      <c r="N99" s="213"/>
      <c r="O99" s="213"/>
      <c r="P99" s="214">
        <f>SUM(P100:P108)</f>
        <v>0</v>
      </c>
      <c r="Q99" s="213"/>
      <c r="R99" s="214">
        <f>SUM(R100:R108)</f>
        <v>8.7824580000000001</v>
      </c>
      <c r="S99" s="213"/>
      <c r="T99" s="215">
        <f>SUM(T100:T108)</f>
        <v>0</v>
      </c>
      <c r="AR99" s="216" t="s">
        <v>78</v>
      </c>
      <c r="AT99" s="217" t="s">
        <v>69</v>
      </c>
      <c r="AU99" s="217" t="s">
        <v>78</v>
      </c>
      <c r="AY99" s="216" t="s">
        <v>125</v>
      </c>
      <c r="BK99" s="218">
        <f>SUM(BK100:BK108)</f>
        <v>0</v>
      </c>
    </row>
    <row r="100" s="1" customFormat="1" ht="25.5" customHeight="1">
      <c r="B100" s="46"/>
      <c r="C100" s="221" t="s">
        <v>133</v>
      </c>
      <c r="D100" s="221" t="s">
        <v>128</v>
      </c>
      <c r="E100" s="222" t="s">
        <v>241</v>
      </c>
      <c r="F100" s="223" t="s">
        <v>242</v>
      </c>
      <c r="G100" s="224" t="s">
        <v>140</v>
      </c>
      <c r="H100" s="225">
        <v>107.59999999999999</v>
      </c>
      <c r="I100" s="226"/>
      <c r="J100" s="227">
        <f>ROUND(I100*H100,2)</f>
        <v>0</v>
      </c>
      <c r="K100" s="223" t="s">
        <v>132</v>
      </c>
      <c r="L100" s="72"/>
      <c r="M100" s="228" t="s">
        <v>21</v>
      </c>
      <c r="N100" s="229" t="s">
        <v>41</v>
      </c>
      <c r="O100" s="47"/>
      <c r="P100" s="230">
        <f>O100*H100</f>
        <v>0</v>
      </c>
      <c r="Q100" s="230">
        <v>0.0043800000000000002</v>
      </c>
      <c r="R100" s="230">
        <f>Q100*H100</f>
        <v>0.47128799999999998</v>
      </c>
      <c r="S100" s="230">
        <v>0</v>
      </c>
      <c r="T100" s="231">
        <f>S100*H100</f>
        <v>0</v>
      </c>
      <c r="AR100" s="24" t="s">
        <v>133</v>
      </c>
      <c r="AT100" s="24" t="s">
        <v>128</v>
      </c>
      <c r="AU100" s="24" t="s">
        <v>80</v>
      </c>
      <c r="AY100" s="24" t="s">
        <v>125</v>
      </c>
      <c r="BE100" s="232">
        <f>IF(N100="základní",J100,0)</f>
        <v>0</v>
      </c>
      <c r="BF100" s="232">
        <f>IF(N100="snížená",J100,0)</f>
        <v>0</v>
      </c>
      <c r="BG100" s="232">
        <f>IF(N100="zákl. přenesená",J100,0)</f>
        <v>0</v>
      </c>
      <c r="BH100" s="232">
        <f>IF(N100="sníž. přenesená",J100,0)</f>
        <v>0</v>
      </c>
      <c r="BI100" s="232">
        <f>IF(N100="nulová",J100,0)</f>
        <v>0</v>
      </c>
      <c r="BJ100" s="24" t="s">
        <v>78</v>
      </c>
      <c r="BK100" s="232">
        <f>ROUND(I100*H100,2)</f>
        <v>0</v>
      </c>
      <c r="BL100" s="24" t="s">
        <v>133</v>
      </c>
      <c r="BM100" s="24" t="s">
        <v>243</v>
      </c>
    </row>
    <row r="101" s="11" customFormat="1">
      <c r="B101" s="233"/>
      <c r="C101" s="234"/>
      <c r="D101" s="235" t="s">
        <v>135</v>
      </c>
      <c r="E101" s="236" t="s">
        <v>21</v>
      </c>
      <c r="F101" s="237" t="s">
        <v>244</v>
      </c>
      <c r="G101" s="234"/>
      <c r="H101" s="238">
        <v>107.59999999999999</v>
      </c>
      <c r="I101" s="239"/>
      <c r="J101" s="234"/>
      <c r="K101" s="234"/>
      <c r="L101" s="240"/>
      <c r="M101" s="241"/>
      <c r="N101" s="242"/>
      <c r="O101" s="242"/>
      <c r="P101" s="242"/>
      <c r="Q101" s="242"/>
      <c r="R101" s="242"/>
      <c r="S101" s="242"/>
      <c r="T101" s="243"/>
      <c r="AT101" s="244" t="s">
        <v>135</v>
      </c>
      <c r="AU101" s="244" t="s">
        <v>80</v>
      </c>
      <c r="AV101" s="11" t="s">
        <v>80</v>
      </c>
      <c r="AW101" s="11" t="s">
        <v>34</v>
      </c>
      <c r="AX101" s="11" t="s">
        <v>70</v>
      </c>
      <c r="AY101" s="244" t="s">
        <v>125</v>
      </c>
    </row>
    <row r="102" s="12" customFormat="1">
      <c r="B102" s="245"/>
      <c r="C102" s="246"/>
      <c r="D102" s="235" t="s">
        <v>135</v>
      </c>
      <c r="E102" s="247" t="s">
        <v>21</v>
      </c>
      <c r="F102" s="248" t="s">
        <v>137</v>
      </c>
      <c r="G102" s="246"/>
      <c r="H102" s="249">
        <v>107.59999999999999</v>
      </c>
      <c r="I102" s="250"/>
      <c r="J102" s="246"/>
      <c r="K102" s="246"/>
      <c r="L102" s="251"/>
      <c r="M102" s="252"/>
      <c r="N102" s="253"/>
      <c r="O102" s="253"/>
      <c r="P102" s="253"/>
      <c r="Q102" s="253"/>
      <c r="R102" s="253"/>
      <c r="S102" s="253"/>
      <c r="T102" s="254"/>
      <c r="AT102" s="255" t="s">
        <v>135</v>
      </c>
      <c r="AU102" s="255" t="s">
        <v>80</v>
      </c>
      <c r="AV102" s="12" t="s">
        <v>133</v>
      </c>
      <c r="AW102" s="12" t="s">
        <v>34</v>
      </c>
      <c r="AX102" s="12" t="s">
        <v>78</v>
      </c>
      <c r="AY102" s="255" t="s">
        <v>125</v>
      </c>
    </row>
    <row r="103" s="1" customFormat="1" ht="25.5" customHeight="1">
      <c r="B103" s="46"/>
      <c r="C103" s="221" t="s">
        <v>155</v>
      </c>
      <c r="D103" s="221" t="s">
        <v>128</v>
      </c>
      <c r="E103" s="222" t="s">
        <v>245</v>
      </c>
      <c r="F103" s="223" t="s">
        <v>246</v>
      </c>
      <c r="G103" s="224" t="s">
        <v>140</v>
      </c>
      <c r="H103" s="225">
        <v>8.1799999999999997</v>
      </c>
      <c r="I103" s="226"/>
      <c r="J103" s="227">
        <f>ROUND(I103*H103,2)</f>
        <v>0</v>
      </c>
      <c r="K103" s="223" t="s">
        <v>132</v>
      </c>
      <c r="L103" s="72"/>
      <c r="M103" s="228" t="s">
        <v>21</v>
      </c>
      <c r="N103" s="229" t="s">
        <v>41</v>
      </c>
      <c r="O103" s="47"/>
      <c r="P103" s="230">
        <f>O103*H103</f>
        <v>0</v>
      </c>
      <c r="Q103" s="230">
        <v>0.034500000000000003</v>
      </c>
      <c r="R103" s="230">
        <f>Q103*H103</f>
        <v>0.28221000000000002</v>
      </c>
      <c r="S103" s="230">
        <v>0</v>
      </c>
      <c r="T103" s="231">
        <f>S103*H103</f>
        <v>0</v>
      </c>
      <c r="AR103" s="24" t="s">
        <v>133</v>
      </c>
      <c r="AT103" s="24" t="s">
        <v>128</v>
      </c>
      <c r="AU103" s="24" t="s">
        <v>80</v>
      </c>
      <c r="AY103" s="24" t="s">
        <v>125</v>
      </c>
      <c r="BE103" s="232">
        <f>IF(N103="základní",J103,0)</f>
        <v>0</v>
      </c>
      <c r="BF103" s="232">
        <f>IF(N103="snížená",J103,0)</f>
        <v>0</v>
      </c>
      <c r="BG103" s="232">
        <f>IF(N103="zákl. přenesená",J103,0)</f>
        <v>0</v>
      </c>
      <c r="BH103" s="232">
        <f>IF(N103="sníž. přenesená",J103,0)</f>
        <v>0</v>
      </c>
      <c r="BI103" s="232">
        <f>IF(N103="nulová",J103,0)</f>
        <v>0</v>
      </c>
      <c r="BJ103" s="24" t="s">
        <v>78</v>
      </c>
      <c r="BK103" s="232">
        <f>ROUND(I103*H103,2)</f>
        <v>0</v>
      </c>
      <c r="BL103" s="24" t="s">
        <v>133</v>
      </c>
      <c r="BM103" s="24" t="s">
        <v>247</v>
      </c>
    </row>
    <row r="104" s="11" customFormat="1">
      <c r="B104" s="233"/>
      <c r="C104" s="234"/>
      <c r="D104" s="235" t="s">
        <v>135</v>
      </c>
      <c r="E104" s="236" t="s">
        <v>21</v>
      </c>
      <c r="F104" s="237" t="s">
        <v>248</v>
      </c>
      <c r="G104" s="234"/>
      <c r="H104" s="238">
        <v>8.1799999999999997</v>
      </c>
      <c r="I104" s="239"/>
      <c r="J104" s="234"/>
      <c r="K104" s="234"/>
      <c r="L104" s="240"/>
      <c r="M104" s="241"/>
      <c r="N104" s="242"/>
      <c r="O104" s="242"/>
      <c r="P104" s="242"/>
      <c r="Q104" s="242"/>
      <c r="R104" s="242"/>
      <c r="S104" s="242"/>
      <c r="T104" s="243"/>
      <c r="AT104" s="244" t="s">
        <v>135</v>
      </c>
      <c r="AU104" s="244" t="s">
        <v>80</v>
      </c>
      <c r="AV104" s="11" t="s">
        <v>80</v>
      </c>
      <c r="AW104" s="11" t="s">
        <v>34</v>
      </c>
      <c r="AX104" s="11" t="s">
        <v>70</v>
      </c>
      <c r="AY104" s="244" t="s">
        <v>125</v>
      </c>
    </row>
    <row r="105" s="12" customFormat="1">
      <c r="B105" s="245"/>
      <c r="C105" s="246"/>
      <c r="D105" s="235" t="s">
        <v>135</v>
      </c>
      <c r="E105" s="247" t="s">
        <v>21</v>
      </c>
      <c r="F105" s="248" t="s">
        <v>137</v>
      </c>
      <c r="G105" s="246"/>
      <c r="H105" s="249">
        <v>8.1799999999999997</v>
      </c>
      <c r="I105" s="250"/>
      <c r="J105" s="246"/>
      <c r="K105" s="246"/>
      <c r="L105" s="251"/>
      <c r="M105" s="252"/>
      <c r="N105" s="253"/>
      <c r="O105" s="253"/>
      <c r="P105" s="253"/>
      <c r="Q105" s="253"/>
      <c r="R105" s="253"/>
      <c r="S105" s="253"/>
      <c r="T105" s="254"/>
      <c r="AT105" s="255" t="s">
        <v>135</v>
      </c>
      <c r="AU105" s="255" t="s">
        <v>80</v>
      </c>
      <c r="AV105" s="12" t="s">
        <v>133</v>
      </c>
      <c r="AW105" s="12" t="s">
        <v>34</v>
      </c>
      <c r="AX105" s="12" t="s">
        <v>78</v>
      </c>
      <c r="AY105" s="255" t="s">
        <v>125</v>
      </c>
    </row>
    <row r="106" s="1" customFormat="1" ht="38.25" customHeight="1">
      <c r="B106" s="46"/>
      <c r="C106" s="221" t="s">
        <v>160</v>
      </c>
      <c r="D106" s="221" t="s">
        <v>128</v>
      </c>
      <c r="E106" s="222" t="s">
        <v>249</v>
      </c>
      <c r="F106" s="223" t="s">
        <v>250</v>
      </c>
      <c r="G106" s="224" t="s">
        <v>140</v>
      </c>
      <c r="H106" s="225">
        <v>86</v>
      </c>
      <c r="I106" s="226"/>
      <c r="J106" s="227">
        <f>ROUND(I106*H106,2)</f>
        <v>0</v>
      </c>
      <c r="K106" s="223" t="s">
        <v>132</v>
      </c>
      <c r="L106" s="72"/>
      <c r="M106" s="228" t="s">
        <v>21</v>
      </c>
      <c r="N106" s="229" t="s">
        <v>41</v>
      </c>
      <c r="O106" s="47"/>
      <c r="P106" s="230">
        <f>O106*H106</f>
        <v>0</v>
      </c>
      <c r="Q106" s="230">
        <v>0.093359999999999999</v>
      </c>
      <c r="R106" s="230">
        <f>Q106*H106</f>
        <v>8.0289599999999997</v>
      </c>
      <c r="S106" s="230">
        <v>0</v>
      </c>
      <c r="T106" s="231">
        <f>S106*H106</f>
        <v>0</v>
      </c>
      <c r="AR106" s="24" t="s">
        <v>133</v>
      </c>
      <c r="AT106" s="24" t="s">
        <v>128</v>
      </c>
      <c r="AU106" s="24" t="s">
        <v>80</v>
      </c>
      <c r="AY106" s="24" t="s">
        <v>125</v>
      </c>
      <c r="BE106" s="232">
        <f>IF(N106="základní",J106,0)</f>
        <v>0</v>
      </c>
      <c r="BF106" s="232">
        <f>IF(N106="snížená",J106,0)</f>
        <v>0</v>
      </c>
      <c r="BG106" s="232">
        <f>IF(N106="zákl. přenesená",J106,0)</f>
        <v>0</v>
      </c>
      <c r="BH106" s="232">
        <f>IF(N106="sníž. přenesená",J106,0)</f>
        <v>0</v>
      </c>
      <c r="BI106" s="232">
        <f>IF(N106="nulová",J106,0)</f>
        <v>0</v>
      </c>
      <c r="BJ106" s="24" t="s">
        <v>78</v>
      </c>
      <c r="BK106" s="232">
        <f>ROUND(I106*H106,2)</f>
        <v>0</v>
      </c>
      <c r="BL106" s="24" t="s">
        <v>133</v>
      </c>
      <c r="BM106" s="24" t="s">
        <v>251</v>
      </c>
    </row>
    <row r="107" s="11" customFormat="1">
      <c r="B107" s="233"/>
      <c r="C107" s="234"/>
      <c r="D107" s="235" t="s">
        <v>135</v>
      </c>
      <c r="E107" s="236" t="s">
        <v>21</v>
      </c>
      <c r="F107" s="237" t="s">
        <v>252</v>
      </c>
      <c r="G107" s="234"/>
      <c r="H107" s="238">
        <v>86</v>
      </c>
      <c r="I107" s="239"/>
      <c r="J107" s="234"/>
      <c r="K107" s="234"/>
      <c r="L107" s="240"/>
      <c r="M107" s="241"/>
      <c r="N107" s="242"/>
      <c r="O107" s="242"/>
      <c r="P107" s="242"/>
      <c r="Q107" s="242"/>
      <c r="R107" s="242"/>
      <c r="S107" s="242"/>
      <c r="T107" s="243"/>
      <c r="AT107" s="244" t="s">
        <v>135</v>
      </c>
      <c r="AU107" s="244" t="s">
        <v>80</v>
      </c>
      <c r="AV107" s="11" t="s">
        <v>80</v>
      </c>
      <c r="AW107" s="11" t="s">
        <v>34</v>
      </c>
      <c r="AX107" s="11" t="s">
        <v>70</v>
      </c>
      <c r="AY107" s="244" t="s">
        <v>125</v>
      </c>
    </row>
    <row r="108" s="12" customFormat="1">
      <c r="B108" s="245"/>
      <c r="C108" s="246"/>
      <c r="D108" s="235" t="s">
        <v>135</v>
      </c>
      <c r="E108" s="247" t="s">
        <v>21</v>
      </c>
      <c r="F108" s="248" t="s">
        <v>137</v>
      </c>
      <c r="G108" s="246"/>
      <c r="H108" s="249">
        <v>86</v>
      </c>
      <c r="I108" s="250"/>
      <c r="J108" s="246"/>
      <c r="K108" s="246"/>
      <c r="L108" s="251"/>
      <c r="M108" s="252"/>
      <c r="N108" s="253"/>
      <c r="O108" s="253"/>
      <c r="P108" s="253"/>
      <c r="Q108" s="253"/>
      <c r="R108" s="253"/>
      <c r="S108" s="253"/>
      <c r="T108" s="254"/>
      <c r="AT108" s="255" t="s">
        <v>135</v>
      </c>
      <c r="AU108" s="255" t="s">
        <v>80</v>
      </c>
      <c r="AV108" s="12" t="s">
        <v>133</v>
      </c>
      <c r="AW108" s="12" t="s">
        <v>34</v>
      </c>
      <c r="AX108" s="12" t="s">
        <v>78</v>
      </c>
      <c r="AY108" s="255" t="s">
        <v>125</v>
      </c>
    </row>
    <row r="109" s="10" customFormat="1" ht="29.88" customHeight="1">
      <c r="B109" s="205"/>
      <c r="C109" s="206"/>
      <c r="D109" s="207" t="s">
        <v>69</v>
      </c>
      <c r="E109" s="219" t="s">
        <v>126</v>
      </c>
      <c r="F109" s="219" t="s">
        <v>127</v>
      </c>
      <c r="G109" s="206"/>
      <c r="H109" s="206"/>
      <c r="I109" s="209"/>
      <c r="J109" s="220">
        <f>BK109</f>
        <v>0</v>
      </c>
      <c r="K109" s="206"/>
      <c r="L109" s="211"/>
      <c r="M109" s="212"/>
      <c r="N109" s="213"/>
      <c r="O109" s="213"/>
      <c r="P109" s="214">
        <f>SUM(P110:P117)</f>
        <v>0</v>
      </c>
      <c r="Q109" s="213"/>
      <c r="R109" s="214">
        <f>SUM(R110:R117)</f>
        <v>0.0046227999999999998</v>
      </c>
      <c r="S109" s="213"/>
      <c r="T109" s="215">
        <f>SUM(T110:T117)</f>
        <v>0</v>
      </c>
      <c r="AR109" s="216" t="s">
        <v>78</v>
      </c>
      <c r="AT109" s="217" t="s">
        <v>69</v>
      </c>
      <c r="AU109" s="217" t="s">
        <v>78</v>
      </c>
      <c r="AY109" s="216" t="s">
        <v>125</v>
      </c>
      <c r="BK109" s="218">
        <f>SUM(BK110:BK117)</f>
        <v>0</v>
      </c>
    </row>
    <row r="110" s="1" customFormat="1" ht="25.5" customHeight="1">
      <c r="B110" s="46"/>
      <c r="C110" s="221" t="s">
        <v>165</v>
      </c>
      <c r="D110" s="221" t="s">
        <v>128</v>
      </c>
      <c r="E110" s="222" t="s">
        <v>253</v>
      </c>
      <c r="F110" s="223" t="s">
        <v>254</v>
      </c>
      <c r="G110" s="224" t="s">
        <v>140</v>
      </c>
      <c r="H110" s="225">
        <v>115.56999999999999</v>
      </c>
      <c r="I110" s="226"/>
      <c r="J110" s="227">
        <f>ROUND(I110*H110,2)</f>
        <v>0</v>
      </c>
      <c r="K110" s="223" t="s">
        <v>132</v>
      </c>
      <c r="L110" s="72"/>
      <c r="M110" s="228" t="s">
        <v>21</v>
      </c>
      <c r="N110" s="229" t="s">
        <v>41</v>
      </c>
      <c r="O110" s="47"/>
      <c r="P110" s="230">
        <f>O110*H110</f>
        <v>0</v>
      </c>
      <c r="Q110" s="230">
        <v>4.0000000000000003E-05</v>
      </c>
      <c r="R110" s="230">
        <f>Q110*H110</f>
        <v>0.0046227999999999998</v>
      </c>
      <c r="S110" s="230">
        <v>0</v>
      </c>
      <c r="T110" s="231">
        <f>S110*H110</f>
        <v>0</v>
      </c>
      <c r="AR110" s="24" t="s">
        <v>133</v>
      </c>
      <c r="AT110" s="24" t="s">
        <v>128</v>
      </c>
      <c r="AU110" s="24" t="s">
        <v>80</v>
      </c>
      <c r="AY110" s="24" t="s">
        <v>125</v>
      </c>
      <c r="BE110" s="232">
        <f>IF(N110="základní",J110,0)</f>
        <v>0</v>
      </c>
      <c r="BF110" s="232">
        <f>IF(N110="snížená",J110,0)</f>
        <v>0</v>
      </c>
      <c r="BG110" s="232">
        <f>IF(N110="zákl. přenesená",J110,0)</f>
        <v>0</v>
      </c>
      <c r="BH110" s="232">
        <f>IF(N110="sníž. přenesená",J110,0)</f>
        <v>0</v>
      </c>
      <c r="BI110" s="232">
        <f>IF(N110="nulová",J110,0)</f>
        <v>0</v>
      </c>
      <c r="BJ110" s="24" t="s">
        <v>78</v>
      </c>
      <c r="BK110" s="232">
        <f>ROUND(I110*H110,2)</f>
        <v>0</v>
      </c>
      <c r="BL110" s="24" t="s">
        <v>133</v>
      </c>
      <c r="BM110" s="24" t="s">
        <v>255</v>
      </c>
    </row>
    <row r="111" s="13" customFormat="1">
      <c r="B111" s="259"/>
      <c r="C111" s="260"/>
      <c r="D111" s="235" t="s">
        <v>135</v>
      </c>
      <c r="E111" s="261" t="s">
        <v>21</v>
      </c>
      <c r="F111" s="262" t="s">
        <v>256</v>
      </c>
      <c r="G111" s="260"/>
      <c r="H111" s="261" t="s">
        <v>21</v>
      </c>
      <c r="I111" s="263"/>
      <c r="J111" s="260"/>
      <c r="K111" s="260"/>
      <c r="L111" s="264"/>
      <c r="M111" s="265"/>
      <c r="N111" s="266"/>
      <c r="O111" s="266"/>
      <c r="P111" s="266"/>
      <c r="Q111" s="266"/>
      <c r="R111" s="266"/>
      <c r="S111" s="266"/>
      <c r="T111" s="267"/>
      <c r="AT111" s="268" t="s">
        <v>135</v>
      </c>
      <c r="AU111" s="268" t="s">
        <v>80</v>
      </c>
      <c r="AV111" s="13" t="s">
        <v>78</v>
      </c>
      <c r="AW111" s="13" t="s">
        <v>34</v>
      </c>
      <c r="AX111" s="13" t="s">
        <v>70</v>
      </c>
      <c r="AY111" s="268" t="s">
        <v>125</v>
      </c>
    </row>
    <row r="112" s="11" customFormat="1">
      <c r="B112" s="233"/>
      <c r="C112" s="234"/>
      <c r="D112" s="235" t="s">
        <v>135</v>
      </c>
      <c r="E112" s="236" t="s">
        <v>21</v>
      </c>
      <c r="F112" s="237" t="s">
        <v>257</v>
      </c>
      <c r="G112" s="234"/>
      <c r="H112" s="238">
        <v>107.5</v>
      </c>
      <c r="I112" s="239"/>
      <c r="J112" s="234"/>
      <c r="K112" s="234"/>
      <c r="L112" s="240"/>
      <c r="M112" s="241"/>
      <c r="N112" s="242"/>
      <c r="O112" s="242"/>
      <c r="P112" s="242"/>
      <c r="Q112" s="242"/>
      <c r="R112" s="242"/>
      <c r="S112" s="242"/>
      <c r="T112" s="243"/>
      <c r="AT112" s="244" t="s">
        <v>135</v>
      </c>
      <c r="AU112" s="244" t="s">
        <v>80</v>
      </c>
      <c r="AV112" s="11" t="s">
        <v>80</v>
      </c>
      <c r="AW112" s="11" t="s">
        <v>34</v>
      </c>
      <c r="AX112" s="11" t="s">
        <v>70</v>
      </c>
      <c r="AY112" s="244" t="s">
        <v>125</v>
      </c>
    </row>
    <row r="113" s="11" customFormat="1">
      <c r="B113" s="233"/>
      <c r="C113" s="234"/>
      <c r="D113" s="235" t="s">
        <v>135</v>
      </c>
      <c r="E113" s="236" t="s">
        <v>21</v>
      </c>
      <c r="F113" s="237" t="s">
        <v>258</v>
      </c>
      <c r="G113" s="234"/>
      <c r="H113" s="238">
        <v>8.0700000000000003</v>
      </c>
      <c r="I113" s="239"/>
      <c r="J113" s="234"/>
      <c r="K113" s="234"/>
      <c r="L113" s="240"/>
      <c r="M113" s="241"/>
      <c r="N113" s="242"/>
      <c r="O113" s="242"/>
      <c r="P113" s="242"/>
      <c r="Q113" s="242"/>
      <c r="R113" s="242"/>
      <c r="S113" s="242"/>
      <c r="T113" s="243"/>
      <c r="AT113" s="244" t="s">
        <v>135</v>
      </c>
      <c r="AU113" s="244" t="s">
        <v>80</v>
      </c>
      <c r="AV113" s="11" t="s">
        <v>80</v>
      </c>
      <c r="AW113" s="11" t="s">
        <v>34</v>
      </c>
      <c r="AX113" s="11" t="s">
        <v>70</v>
      </c>
      <c r="AY113" s="244" t="s">
        <v>125</v>
      </c>
    </row>
    <row r="114" s="12" customFormat="1">
      <c r="B114" s="245"/>
      <c r="C114" s="246"/>
      <c r="D114" s="235" t="s">
        <v>135</v>
      </c>
      <c r="E114" s="247" t="s">
        <v>21</v>
      </c>
      <c r="F114" s="248" t="s">
        <v>137</v>
      </c>
      <c r="G114" s="246"/>
      <c r="H114" s="249">
        <v>115.56999999999999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AT114" s="255" t="s">
        <v>135</v>
      </c>
      <c r="AU114" s="255" t="s">
        <v>80</v>
      </c>
      <c r="AV114" s="12" t="s">
        <v>133</v>
      </c>
      <c r="AW114" s="12" t="s">
        <v>34</v>
      </c>
      <c r="AX114" s="12" t="s">
        <v>78</v>
      </c>
      <c r="AY114" s="255" t="s">
        <v>125</v>
      </c>
    </row>
    <row r="115" s="1" customFormat="1" ht="25.5" customHeight="1">
      <c r="B115" s="46"/>
      <c r="C115" s="221" t="s">
        <v>170</v>
      </c>
      <c r="D115" s="221" t="s">
        <v>128</v>
      </c>
      <c r="E115" s="222" t="s">
        <v>259</v>
      </c>
      <c r="F115" s="223" t="s">
        <v>260</v>
      </c>
      <c r="G115" s="224" t="s">
        <v>140</v>
      </c>
      <c r="H115" s="225">
        <v>430</v>
      </c>
      <c r="I115" s="226"/>
      <c r="J115" s="227">
        <f>ROUND(I115*H115,2)</f>
        <v>0</v>
      </c>
      <c r="K115" s="223" t="s">
        <v>132</v>
      </c>
      <c r="L115" s="72"/>
      <c r="M115" s="228" t="s">
        <v>21</v>
      </c>
      <c r="N115" s="229" t="s">
        <v>41</v>
      </c>
      <c r="O115" s="47"/>
      <c r="P115" s="230">
        <f>O115*H115</f>
        <v>0</v>
      </c>
      <c r="Q115" s="230">
        <v>0</v>
      </c>
      <c r="R115" s="230">
        <f>Q115*H115</f>
        <v>0</v>
      </c>
      <c r="S115" s="230">
        <v>0</v>
      </c>
      <c r="T115" s="231">
        <f>S115*H115</f>
        <v>0</v>
      </c>
      <c r="AR115" s="24" t="s">
        <v>133</v>
      </c>
      <c r="AT115" s="24" t="s">
        <v>128</v>
      </c>
      <c r="AU115" s="24" t="s">
        <v>80</v>
      </c>
      <c r="AY115" s="24" t="s">
        <v>125</v>
      </c>
      <c r="BE115" s="232">
        <f>IF(N115="základní",J115,0)</f>
        <v>0</v>
      </c>
      <c r="BF115" s="232">
        <f>IF(N115="snížená",J115,0)</f>
        <v>0</v>
      </c>
      <c r="BG115" s="232">
        <f>IF(N115="zákl. přenesená",J115,0)</f>
        <v>0</v>
      </c>
      <c r="BH115" s="232">
        <f>IF(N115="sníž. přenesená",J115,0)</f>
        <v>0</v>
      </c>
      <c r="BI115" s="232">
        <f>IF(N115="nulová",J115,0)</f>
        <v>0</v>
      </c>
      <c r="BJ115" s="24" t="s">
        <v>78</v>
      </c>
      <c r="BK115" s="232">
        <f>ROUND(I115*H115,2)</f>
        <v>0</v>
      </c>
      <c r="BL115" s="24" t="s">
        <v>133</v>
      </c>
      <c r="BM115" s="24" t="s">
        <v>261</v>
      </c>
    </row>
    <row r="116" s="11" customFormat="1">
      <c r="B116" s="233"/>
      <c r="C116" s="234"/>
      <c r="D116" s="235" t="s">
        <v>135</v>
      </c>
      <c r="E116" s="236" t="s">
        <v>21</v>
      </c>
      <c r="F116" s="237" t="s">
        <v>262</v>
      </c>
      <c r="G116" s="234"/>
      <c r="H116" s="238">
        <v>430</v>
      </c>
      <c r="I116" s="239"/>
      <c r="J116" s="234"/>
      <c r="K116" s="234"/>
      <c r="L116" s="240"/>
      <c r="M116" s="241"/>
      <c r="N116" s="242"/>
      <c r="O116" s="242"/>
      <c r="P116" s="242"/>
      <c r="Q116" s="242"/>
      <c r="R116" s="242"/>
      <c r="S116" s="242"/>
      <c r="T116" s="243"/>
      <c r="AT116" s="244" t="s">
        <v>135</v>
      </c>
      <c r="AU116" s="244" t="s">
        <v>80</v>
      </c>
      <c r="AV116" s="11" t="s">
        <v>80</v>
      </c>
      <c r="AW116" s="11" t="s">
        <v>34</v>
      </c>
      <c r="AX116" s="11" t="s">
        <v>70</v>
      </c>
      <c r="AY116" s="244" t="s">
        <v>125</v>
      </c>
    </row>
    <row r="117" s="12" customFormat="1">
      <c r="B117" s="245"/>
      <c r="C117" s="246"/>
      <c r="D117" s="235" t="s">
        <v>135</v>
      </c>
      <c r="E117" s="247" t="s">
        <v>21</v>
      </c>
      <c r="F117" s="248" t="s">
        <v>137</v>
      </c>
      <c r="G117" s="246"/>
      <c r="H117" s="249">
        <v>430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AT117" s="255" t="s">
        <v>135</v>
      </c>
      <c r="AU117" s="255" t="s">
        <v>80</v>
      </c>
      <c r="AV117" s="12" t="s">
        <v>133</v>
      </c>
      <c r="AW117" s="12" t="s">
        <v>34</v>
      </c>
      <c r="AX117" s="12" t="s">
        <v>78</v>
      </c>
      <c r="AY117" s="255" t="s">
        <v>125</v>
      </c>
    </row>
    <row r="118" s="10" customFormat="1" ht="29.88" customHeight="1">
      <c r="B118" s="205"/>
      <c r="C118" s="206"/>
      <c r="D118" s="207" t="s">
        <v>69</v>
      </c>
      <c r="E118" s="219" t="s">
        <v>263</v>
      </c>
      <c r="F118" s="219" t="s">
        <v>264</v>
      </c>
      <c r="G118" s="206"/>
      <c r="H118" s="206"/>
      <c r="I118" s="209"/>
      <c r="J118" s="220">
        <f>BK118</f>
        <v>0</v>
      </c>
      <c r="K118" s="206"/>
      <c r="L118" s="211"/>
      <c r="M118" s="212"/>
      <c r="N118" s="213"/>
      <c r="O118" s="213"/>
      <c r="P118" s="214">
        <f>P119</f>
        <v>0</v>
      </c>
      <c r="Q118" s="213"/>
      <c r="R118" s="214">
        <f>R119</f>
        <v>0</v>
      </c>
      <c r="S118" s="213"/>
      <c r="T118" s="215">
        <f>T119</f>
        <v>0</v>
      </c>
      <c r="AR118" s="216" t="s">
        <v>78</v>
      </c>
      <c r="AT118" s="217" t="s">
        <v>69</v>
      </c>
      <c r="AU118" s="217" t="s">
        <v>78</v>
      </c>
      <c r="AY118" s="216" t="s">
        <v>125</v>
      </c>
      <c r="BK118" s="218">
        <f>BK119</f>
        <v>0</v>
      </c>
    </row>
    <row r="119" s="1" customFormat="1" ht="38.25" customHeight="1">
      <c r="B119" s="46"/>
      <c r="C119" s="221" t="s">
        <v>126</v>
      </c>
      <c r="D119" s="221" t="s">
        <v>128</v>
      </c>
      <c r="E119" s="222" t="s">
        <v>265</v>
      </c>
      <c r="F119" s="223" t="s">
        <v>266</v>
      </c>
      <c r="G119" s="224" t="s">
        <v>158</v>
      </c>
      <c r="H119" s="225">
        <v>22.158999999999999</v>
      </c>
      <c r="I119" s="226"/>
      <c r="J119" s="227">
        <f>ROUND(I119*H119,2)</f>
        <v>0</v>
      </c>
      <c r="K119" s="223" t="s">
        <v>132</v>
      </c>
      <c r="L119" s="72"/>
      <c r="M119" s="228" t="s">
        <v>21</v>
      </c>
      <c r="N119" s="229" t="s">
        <v>41</v>
      </c>
      <c r="O119" s="47"/>
      <c r="P119" s="230">
        <f>O119*H119</f>
        <v>0</v>
      </c>
      <c r="Q119" s="230">
        <v>0</v>
      </c>
      <c r="R119" s="230">
        <f>Q119*H119</f>
        <v>0</v>
      </c>
      <c r="S119" s="230">
        <v>0</v>
      </c>
      <c r="T119" s="231">
        <f>S119*H119</f>
        <v>0</v>
      </c>
      <c r="AR119" s="24" t="s">
        <v>133</v>
      </c>
      <c r="AT119" s="24" t="s">
        <v>128</v>
      </c>
      <c r="AU119" s="24" t="s">
        <v>80</v>
      </c>
      <c r="AY119" s="24" t="s">
        <v>125</v>
      </c>
      <c r="BE119" s="232">
        <f>IF(N119="základní",J119,0)</f>
        <v>0</v>
      </c>
      <c r="BF119" s="232">
        <f>IF(N119="snížená",J119,0)</f>
        <v>0</v>
      </c>
      <c r="BG119" s="232">
        <f>IF(N119="zákl. přenesená",J119,0)</f>
        <v>0</v>
      </c>
      <c r="BH119" s="232">
        <f>IF(N119="sníž. přenesená",J119,0)</f>
        <v>0</v>
      </c>
      <c r="BI119" s="232">
        <f>IF(N119="nulová",J119,0)</f>
        <v>0</v>
      </c>
      <c r="BJ119" s="24" t="s">
        <v>78</v>
      </c>
      <c r="BK119" s="232">
        <f>ROUND(I119*H119,2)</f>
        <v>0</v>
      </c>
      <c r="BL119" s="24" t="s">
        <v>133</v>
      </c>
      <c r="BM119" s="24" t="s">
        <v>267</v>
      </c>
    </row>
    <row r="120" s="10" customFormat="1" ht="37.44" customHeight="1">
      <c r="B120" s="205"/>
      <c r="C120" s="206"/>
      <c r="D120" s="207" t="s">
        <v>69</v>
      </c>
      <c r="E120" s="208" t="s">
        <v>182</v>
      </c>
      <c r="F120" s="208" t="s">
        <v>183</v>
      </c>
      <c r="G120" s="206"/>
      <c r="H120" s="206"/>
      <c r="I120" s="209"/>
      <c r="J120" s="210">
        <f>BK120</f>
        <v>0</v>
      </c>
      <c r="K120" s="206"/>
      <c r="L120" s="211"/>
      <c r="M120" s="212"/>
      <c r="N120" s="213"/>
      <c r="O120" s="213"/>
      <c r="P120" s="214">
        <f>P121+P205+P218+P221+P226</f>
        <v>0</v>
      </c>
      <c r="Q120" s="213"/>
      <c r="R120" s="214">
        <f>R121+R205+R218+R221+R226</f>
        <v>65.313451109200003</v>
      </c>
      <c r="S120" s="213"/>
      <c r="T120" s="215">
        <f>T121+T205+T218+T221+T226</f>
        <v>0</v>
      </c>
      <c r="AR120" s="216" t="s">
        <v>80</v>
      </c>
      <c r="AT120" s="217" t="s">
        <v>69</v>
      </c>
      <c r="AU120" s="217" t="s">
        <v>70</v>
      </c>
      <c r="AY120" s="216" t="s">
        <v>125</v>
      </c>
      <c r="BK120" s="218">
        <f>BK121+BK205+BK218+BK221+BK226</f>
        <v>0</v>
      </c>
    </row>
    <row r="121" s="10" customFormat="1" ht="19.92" customHeight="1">
      <c r="B121" s="205"/>
      <c r="C121" s="206"/>
      <c r="D121" s="207" t="s">
        <v>69</v>
      </c>
      <c r="E121" s="219" t="s">
        <v>184</v>
      </c>
      <c r="F121" s="219" t="s">
        <v>185</v>
      </c>
      <c r="G121" s="206"/>
      <c r="H121" s="206"/>
      <c r="I121" s="209"/>
      <c r="J121" s="220">
        <f>BK121</f>
        <v>0</v>
      </c>
      <c r="K121" s="206"/>
      <c r="L121" s="211"/>
      <c r="M121" s="212"/>
      <c r="N121" s="213"/>
      <c r="O121" s="213"/>
      <c r="P121" s="214">
        <f>SUM(P122:P204)</f>
        <v>0</v>
      </c>
      <c r="Q121" s="213"/>
      <c r="R121" s="214">
        <f>SUM(R122:R204)</f>
        <v>62.137973109199997</v>
      </c>
      <c r="S121" s="213"/>
      <c r="T121" s="215">
        <f>SUM(T122:T204)</f>
        <v>0</v>
      </c>
      <c r="AR121" s="216" t="s">
        <v>80</v>
      </c>
      <c r="AT121" s="217" t="s">
        <v>69</v>
      </c>
      <c r="AU121" s="217" t="s">
        <v>78</v>
      </c>
      <c r="AY121" s="216" t="s">
        <v>125</v>
      </c>
      <c r="BK121" s="218">
        <f>SUM(BK122:BK204)</f>
        <v>0</v>
      </c>
    </row>
    <row r="122" s="1" customFormat="1" ht="25.5" customHeight="1">
      <c r="B122" s="46"/>
      <c r="C122" s="221" t="s">
        <v>178</v>
      </c>
      <c r="D122" s="221" t="s">
        <v>128</v>
      </c>
      <c r="E122" s="222" t="s">
        <v>268</v>
      </c>
      <c r="F122" s="223" t="s">
        <v>269</v>
      </c>
      <c r="G122" s="224" t="s">
        <v>140</v>
      </c>
      <c r="H122" s="225">
        <v>526.84000000000003</v>
      </c>
      <c r="I122" s="226"/>
      <c r="J122" s="227">
        <f>ROUND(I122*H122,2)</f>
        <v>0</v>
      </c>
      <c r="K122" s="223" t="s">
        <v>21</v>
      </c>
      <c r="L122" s="72"/>
      <c r="M122" s="228" t="s">
        <v>21</v>
      </c>
      <c r="N122" s="229" t="s">
        <v>41</v>
      </c>
      <c r="O122" s="47"/>
      <c r="P122" s="230">
        <f>O122*H122</f>
        <v>0</v>
      </c>
      <c r="Q122" s="230">
        <v>0</v>
      </c>
      <c r="R122" s="230">
        <f>Q122*H122</f>
        <v>0</v>
      </c>
      <c r="S122" s="230">
        <v>0</v>
      </c>
      <c r="T122" s="231">
        <f>S122*H122</f>
        <v>0</v>
      </c>
      <c r="AR122" s="24" t="s">
        <v>189</v>
      </c>
      <c r="AT122" s="24" t="s">
        <v>128</v>
      </c>
      <c r="AU122" s="24" t="s">
        <v>80</v>
      </c>
      <c r="AY122" s="24" t="s">
        <v>125</v>
      </c>
      <c r="BE122" s="232">
        <f>IF(N122="základní",J122,0)</f>
        <v>0</v>
      </c>
      <c r="BF122" s="232">
        <f>IF(N122="snížená",J122,0)</f>
        <v>0</v>
      </c>
      <c r="BG122" s="232">
        <f>IF(N122="zákl. přenesená",J122,0)</f>
        <v>0</v>
      </c>
      <c r="BH122" s="232">
        <f>IF(N122="sníž. přenesená",J122,0)</f>
        <v>0</v>
      </c>
      <c r="BI122" s="232">
        <f>IF(N122="nulová",J122,0)</f>
        <v>0</v>
      </c>
      <c r="BJ122" s="24" t="s">
        <v>78</v>
      </c>
      <c r="BK122" s="232">
        <f>ROUND(I122*H122,2)</f>
        <v>0</v>
      </c>
      <c r="BL122" s="24" t="s">
        <v>189</v>
      </c>
      <c r="BM122" s="24" t="s">
        <v>270</v>
      </c>
    </row>
    <row r="123" s="11" customFormat="1">
      <c r="B123" s="233"/>
      <c r="C123" s="234"/>
      <c r="D123" s="235" t="s">
        <v>135</v>
      </c>
      <c r="E123" s="236" t="s">
        <v>21</v>
      </c>
      <c r="F123" s="237" t="s">
        <v>271</v>
      </c>
      <c r="G123" s="234"/>
      <c r="H123" s="238">
        <v>430</v>
      </c>
      <c r="I123" s="239"/>
      <c r="J123" s="234"/>
      <c r="K123" s="234"/>
      <c r="L123" s="240"/>
      <c r="M123" s="241"/>
      <c r="N123" s="242"/>
      <c r="O123" s="242"/>
      <c r="P123" s="242"/>
      <c r="Q123" s="242"/>
      <c r="R123" s="242"/>
      <c r="S123" s="242"/>
      <c r="T123" s="243"/>
      <c r="AT123" s="244" t="s">
        <v>135</v>
      </c>
      <c r="AU123" s="244" t="s">
        <v>80</v>
      </c>
      <c r="AV123" s="11" t="s">
        <v>80</v>
      </c>
      <c r="AW123" s="11" t="s">
        <v>34</v>
      </c>
      <c r="AX123" s="11" t="s">
        <v>70</v>
      </c>
      <c r="AY123" s="244" t="s">
        <v>125</v>
      </c>
    </row>
    <row r="124" s="11" customFormat="1">
      <c r="B124" s="233"/>
      <c r="C124" s="234"/>
      <c r="D124" s="235" t="s">
        <v>135</v>
      </c>
      <c r="E124" s="236" t="s">
        <v>21</v>
      </c>
      <c r="F124" s="237" t="s">
        <v>272</v>
      </c>
      <c r="G124" s="234"/>
      <c r="H124" s="238">
        <v>96.840000000000003</v>
      </c>
      <c r="I124" s="239"/>
      <c r="J124" s="234"/>
      <c r="K124" s="234"/>
      <c r="L124" s="240"/>
      <c r="M124" s="241"/>
      <c r="N124" s="242"/>
      <c r="O124" s="242"/>
      <c r="P124" s="242"/>
      <c r="Q124" s="242"/>
      <c r="R124" s="242"/>
      <c r="S124" s="242"/>
      <c r="T124" s="243"/>
      <c r="AT124" s="244" t="s">
        <v>135</v>
      </c>
      <c r="AU124" s="244" t="s">
        <v>80</v>
      </c>
      <c r="AV124" s="11" t="s">
        <v>80</v>
      </c>
      <c r="AW124" s="11" t="s">
        <v>34</v>
      </c>
      <c r="AX124" s="11" t="s">
        <v>70</v>
      </c>
      <c r="AY124" s="244" t="s">
        <v>125</v>
      </c>
    </row>
    <row r="125" s="12" customFormat="1">
      <c r="B125" s="245"/>
      <c r="C125" s="246"/>
      <c r="D125" s="235" t="s">
        <v>135</v>
      </c>
      <c r="E125" s="247" t="s">
        <v>21</v>
      </c>
      <c r="F125" s="248" t="s">
        <v>137</v>
      </c>
      <c r="G125" s="246"/>
      <c r="H125" s="249">
        <v>526.84000000000003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AT125" s="255" t="s">
        <v>135</v>
      </c>
      <c r="AU125" s="255" t="s">
        <v>80</v>
      </c>
      <c r="AV125" s="12" t="s">
        <v>133</v>
      </c>
      <c r="AW125" s="12" t="s">
        <v>34</v>
      </c>
      <c r="AX125" s="12" t="s">
        <v>78</v>
      </c>
      <c r="AY125" s="255" t="s">
        <v>125</v>
      </c>
    </row>
    <row r="126" s="1" customFormat="1" ht="16.5" customHeight="1">
      <c r="B126" s="46"/>
      <c r="C126" s="269" t="s">
        <v>186</v>
      </c>
      <c r="D126" s="269" t="s">
        <v>273</v>
      </c>
      <c r="E126" s="270" t="s">
        <v>274</v>
      </c>
      <c r="F126" s="271" t="s">
        <v>275</v>
      </c>
      <c r="G126" s="272" t="s">
        <v>158</v>
      </c>
      <c r="H126" s="273">
        <v>0.21099999999999999</v>
      </c>
      <c r="I126" s="274"/>
      <c r="J126" s="275">
        <f>ROUND(I126*H126,2)</f>
        <v>0</v>
      </c>
      <c r="K126" s="271" t="s">
        <v>132</v>
      </c>
      <c r="L126" s="276"/>
      <c r="M126" s="277" t="s">
        <v>21</v>
      </c>
      <c r="N126" s="278" t="s">
        <v>41</v>
      </c>
      <c r="O126" s="47"/>
      <c r="P126" s="230">
        <f>O126*H126</f>
        <v>0</v>
      </c>
      <c r="Q126" s="230">
        <v>1</v>
      </c>
      <c r="R126" s="230">
        <f>Q126*H126</f>
        <v>0.21099999999999999</v>
      </c>
      <c r="S126" s="230">
        <v>0</v>
      </c>
      <c r="T126" s="231">
        <f>S126*H126</f>
        <v>0</v>
      </c>
      <c r="AR126" s="24" t="s">
        <v>276</v>
      </c>
      <c r="AT126" s="24" t="s">
        <v>273</v>
      </c>
      <c r="AU126" s="24" t="s">
        <v>80</v>
      </c>
      <c r="AY126" s="24" t="s">
        <v>125</v>
      </c>
      <c r="BE126" s="232">
        <f>IF(N126="základní",J126,0)</f>
        <v>0</v>
      </c>
      <c r="BF126" s="232">
        <f>IF(N126="snížená",J126,0)</f>
        <v>0</v>
      </c>
      <c r="BG126" s="232">
        <f>IF(N126="zákl. přenesená",J126,0)</f>
        <v>0</v>
      </c>
      <c r="BH126" s="232">
        <f>IF(N126="sníž. přenesená",J126,0)</f>
        <v>0</v>
      </c>
      <c r="BI126" s="232">
        <f>IF(N126="nulová",J126,0)</f>
        <v>0</v>
      </c>
      <c r="BJ126" s="24" t="s">
        <v>78</v>
      </c>
      <c r="BK126" s="232">
        <f>ROUND(I126*H126,2)</f>
        <v>0</v>
      </c>
      <c r="BL126" s="24" t="s">
        <v>189</v>
      </c>
      <c r="BM126" s="24" t="s">
        <v>277</v>
      </c>
    </row>
    <row r="127" s="11" customFormat="1">
      <c r="B127" s="233"/>
      <c r="C127" s="234"/>
      <c r="D127" s="235" t="s">
        <v>135</v>
      </c>
      <c r="E127" s="234"/>
      <c r="F127" s="237" t="s">
        <v>278</v>
      </c>
      <c r="G127" s="234"/>
      <c r="H127" s="238">
        <v>0.21099999999999999</v>
      </c>
      <c r="I127" s="239"/>
      <c r="J127" s="234"/>
      <c r="K127" s="234"/>
      <c r="L127" s="240"/>
      <c r="M127" s="241"/>
      <c r="N127" s="242"/>
      <c r="O127" s="242"/>
      <c r="P127" s="242"/>
      <c r="Q127" s="242"/>
      <c r="R127" s="242"/>
      <c r="S127" s="242"/>
      <c r="T127" s="243"/>
      <c r="AT127" s="244" t="s">
        <v>135</v>
      </c>
      <c r="AU127" s="244" t="s">
        <v>80</v>
      </c>
      <c r="AV127" s="11" t="s">
        <v>80</v>
      </c>
      <c r="AW127" s="11" t="s">
        <v>6</v>
      </c>
      <c r="AX127" s="11" t="s">
        <v>78</v>
      </c>
      <c r="AY127" s="244" t="s">
        <v>125</v>
      </c>
    </row>
    <row r="128" s="1" customFormat="1" ht="25.5" customHeight="1">
      <c r="B128" s="46"/>
      <c r="C128" s="221" t="s">
        <v>194</v>
      </c>
      <c r="D128" s="221" t="s">
        <v>128</v>
      </c>
      <c r="E128" s="222" t="s">
        <v>279</v>
      </c>
      <c r="F128" s="223" t="s">
        <v>280</v>
      </c>
      <c r="G128" s="224" t="s">
        <v>140</v>
      </c>
      <c r="H128" s="225">
        <v>526.84000000000003</v>
      </c>
      <c r="I128" s="226"/>
      <c r="J128" s="227">
        <f>ROUND(I128*H128,2)</f>
        <v>0</v>
      </c>
      <c r="K128" s="223" t="s">
        <v>21</v>
      </c>
      <c r="L128" s="72"/>
      <c r="M128" s="228" t="s">
        <v>21</v>
      </c>
      <c r="N128" s="229" t="s">
        <v>41</v>
      </c>
      <c r="O128" s="47"/>
      <c r="P128" s="230">
        <f>O128*H128</f>
        <v>0</v>
      </c>
      <c r="Q128" s="230">
        <v>0.00088312999999999998</v>
      </c>
      <c r="R128" s="230">
        <f>Q128*H128</f>
        <v>0.4652682092</v>
      </c>
      <c r="S128" s="230">
        <v>0</v>
      </c>
      <c r="T128" s="231">
        <f>S128*H128</f>
        <v>0</v>
      </c>
      <c r="AR128" s="24" t="s">
        <v>189</v>
      </c>
      <c r="AT128" s="24" t="s">
        <v>128</v>
      </c>
      <c r="AU128" s="24" t="s">
        <v>80</v>
      </c>
      <c r="AY128" s="24" t="s">
        <v>125</v>
      </c>
      <c r="BE128" s="232">
        <f>IF(N128="základní",J128,0)</f>
        <v>0</v>
      </c>
      <c r="BF128" s="232">
        <f>IF(N128="snížená",J128,0)</f>
        <v>0</v>
      </c>
      <c r="BG128" s="232">
        <f>IF(N128="zákl. přenesená",J128,0)</f>
        <v>0</v>
      </c>
      <c r="BH128" s="232">
        <f>IF(N128="sníž. přenesená",J128,0)</f>
        <v>0</v>
      </c>
      <c r="BI128" s="232">
        <f>IF(N128="nulová",J128,0)</f>
        <v>0</v>
      </c>
      <c r="BJ128" s="24" t="s">
        <v>78</v>
      </c>
      <c r="BK128" s="232">
        <f>ROUND(I128*H128,2)</f>
        <v>0</v>
      </c>
      <c r="BL128" s="24" t="s">
        <v>189</v>
      </c>
      <c r="BM128" s="24" t="s">
        <v>281</v>
      </c>
    </row>
    <row r="129" s="11" customFormat="1">
      <c r="B129" s="233"/>
      <c r="C129" s="234"/>
      <c r="D129" s="235" t="s">
        <v>135</v>
      </c>
      <c r="E129" s="236" t="s">
        <v>21</v>
      </c>
      <c r="F129" s="237" t="s">
        <v>271</v>
      </c>
      <c r="G129" s="234"/>
      <c r="H129" s="238">
        <v>430</v>
      </c>
      <c r="I129" s="239"/>
      <c r="J129" s="234"/>
      <c r="K129" s="234"/>
      <c r="L129" s="240"/>
      <c r="M129" s="241"/>
      <c r="N129" s="242"/>
      <c r="O129" s="242"/>
      <c r="P129" s="242"/>
      <c r="Q129" s="242"/>
      <c r="R129" s="242"/>
      <c r="S129" s="242"/>
      <c r="T129" s="243"/>
      <c r="AT129" s="244" t="s">
        <v>135</v>
      </c>
      <c r="AU129" s="244" t="s">
        <v>80</v>
      </c>
      <c r="AV129" s="11" t="s">
        <v>80</v>
      </c>
      <c r="AW129" s="11" t="s">
        <v>34</v>
      </c>
      <c r="AX129" s="11" t="s">
        <v>70</v>
      </c>
      <c r="AY129" s="244" t="s">
        <v>125</v>
      </c>
    </row>
    <row r="130" s="11" customFormat="1">
      <c r="B130" s="233"/>
      <c r="C130" s="234"/>
      <c r="D130" s="235" t="s">
        <v>135</v>
      </c>
      <c r="E130" s="236" t="s">
        <v>21</v>
      </c>
      <c r="F130" s="237" t="s">
        <v>272</v>
      </c>
      <c r="G130" s="234"/>
      <c r="H130" s="238">
        <v>96.840000000000003</v>
      </c>
      <c r="I130" s="239"/>
      <c r="J130" s="234"/>
      <c r="K130" s="234"/>
      <c r="L130" s="240"/>
      <c r="M130" s="241"/>
      <c r="N130" s="242"/>
      <c r="O130" s="242"/>
      <c r="P130" s="242"/>
      <c r="Q130" s="242"/>
      <c r="R130" s="242"/>
      <c r="S130" s="242"/>
      <c r="T130" s="243"/>
      <c r="AT130" s="244" t="s">
        <v>135</v>
      </c>
      <c r="AU130" s="244" t="s">
        <v>80</v>
      </c>
      <c r="AV130" s="11" t="s">
        <v>80</v>
      </c>
      <c r="AW130" s="11" t="s">
        <v>34</v>
      </c>
      <c r="AX130" s="11" t="s">
        <v>70</v>
      </c>
      <c r="AY130" s="244" t="s">
        <v>125</v>
      </c>
    </row>
    <row r="131" s="12" customFormat="1">
      <c r="B131" s="245"/>
      <c r="C131" s="246"/>
      <c r="D131" s="235" t="s">
        <v>135</v>
      </c>
      <c r="E131" s="247" t="s">
        <v>21</v>
      </c>
      <c r="F131" s="248" t="s">
        <v>137</v>
      </c>
      <c r="G131" s="246"/>
      <c r="H131" s="249">
        <v>526.84000000000003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AT131" s="255" t="s">
        <v>135</v>
      </c>
      <c r="AU131" s="255" t="s">
        <v>80</v>
      </c>
      <c r="AV131" s="12" t="s">
        <v>133</v>
      </c>
      <c r="AW131" s="12" t="s">
        <v>34</v>
      </c>
      <c r="AX131" s="12" t="s">
        <v>78</v>
      </c>
      <c r="AY131" s="255" t="s">
        <v>125</v>
      </c>
    </row>
    <row r="132" s="1" customFormat="1" ht="25.5" customHeight="1">
      <c r="B132" s="46"/>
      <c r="C132" s="269" t="s">
        <v>199</v>
      </c>
      <c r="D132" s="269" t="s">
        <v>273</v>
      </c>
      <c r="E132" s="270" t="s">
        <v>282</v>
      </c>
      <c r="F132" s="271" t="s">
        <v>283</v>
      </c>
      <c r="G132" s="272" t="s">
        <v>140</v>
      </c>
      <c r="H132" s="273">
        <v>605.86599999999999</v>
      </c>
      <c r="I132" s="274"/>
      <c r="J132" s="275">
        <f>ROUND(I132*H132,2)</f>
        <v>0</v>
      </c>
      <c r="K132" s="271" t="s">
        <v>132</v>
      </c>
      <c r="L132" s="276"/>
      <c r="M132" s="277" t="s">
        <v>21</v>
      </c>
      <c r="N132" s="278" t="s">
        <v>41</v>
      </c>
      <c r="O132" s="47"/>
      <c r="P132" s="230">
        <f>O132*H132</f>
        <v>0</v>
      </c>
      <c r="Q132" s="230">
        <v>0.0048999999999999998</v>
      </c>
      <c r="R132" s="230">
        <f>Q132*H132</f>
        <v>2.9687433999999997</v>
      </c>
      <c r="S132" s="230">
        <v>0</v>
      </c>
      <c r="T132" s="231">
        <f>S132*H132</f>
        <v>0</v>
      </c>
      <c r="AR132" s="24" t="s">
        <v>276</v>
      </c>
      <c r="AT132" s="24" t="s">
        <v>273</v>
      </c>
      <c r="AU132" s="24" t="s">
        <v>80</v>
      </c>
      <c r="AY132" s="24" t="s">
        <v>125</v>
      </c>
      <c r="BE132" s="232">
        <f>IF(N132="základní",J132,0)</f>
        <v>0</v>
      </c>
      <c r="BF132" s="232">
        <f>IF(N132="snížená",J132,0)</f>
        <v>0</v>
      </c>
      <c r="BG132" s="232">
        <f>IF(N132="zákl. přenesená",J132,0)</f>
        <v>0</v>
      </c>
      <c r="BH132" s="232">
        <f>IF(N132="sníž. přenesená",J132,0)</f>
        <v>0</v>
      </c>
      <c r="BI132" s="232">
        <f>IF(N132="nulová",J132,0)</f>
        <v>0</v>
      </c>
      <c r="BJ132" s="24" t="s">
        <v>78</v>
      </c>
      <c r="BK132" s="232">
        <f>ROUND(I132*H132,2)</f>
        <v>0</v>
      </c>
      <c r="BL132" s="24" t="s">
        <v>189</v>
      </c>
      <c r="BM132" s="24" t="s">
        <v>284</v>
      </c>
    </row>
    <row r="133" s="11" customFormat="1">
      <c r="B133" s="233"/>
      <c r="C133" s="234"/>
      <c r="D133" s="235" t="s">
        <v>135</v>
      </c>
      <c r="E133" s="234"/>
      <c r="F133" s="237" t="s">
        <v>285</v>
      </c>
      <c r="G133" s="234"/>
      <c r="H133" s="238">
        <v>605.86599999999999</v>
      </c>
      <c r="I133" s="239"/>
      <c r="J133" s="234"/>
      <c r="K133" s="234"/>
      <c r="L133" s="240"/>
      <c r="M133" s="241"/>
      <c r="N133" s="242"/>
      <c r="O133" s="242"/>
      <c r="P133" s="242"/>
      <c r="Q133" s="242"/>
      <c r="R133" s="242"/>
      <c r="S133" s="242"/>
      <c r="T133" s="243"/>
      <c r="AT133" s="244" t="s">
        <v>135</v>
      </c>
      <c r="AU133" s="244" t="s">
        <v>80</v>
      </c>
      <c r="AV133" s="11" t="s">
        <v>80</v>
      </c>
      <c r="AW133" s="11" t="s">
        <v>6</v>
      </c>
      <c r="AX133" s="11" t="s">
        <v>78</v>
      </c>
      <c r="AY133" s="244" t="s">
        <v>125</v>
      </c>
    </row>
    <row r="134" s="1" customFormat="1" ht="25.5" customHeight="1">
      <c r="B134" s="46"/>
      <c r="C134" s="221" t="s">
        <v>206</v>
      </c>
      <c r="D134" s="221" t="s">
        <v>128</v>
      </c>
      <c r="E134" s="222" t="s">
        <v>286</v>
      </c>
      <c r="F134" s="223" t="s">
        <v>287</v>
      </c>
      <c r="G134" s="224" t="s">
        <v>140</v>
      </c>
      <c r="H134" s="225">
        <v>507.99000000000001</v>
      </c>
      <c r="I134" s="226"/>
      <c r="J134" s="227">
        <f>ROUND(I134*H134,2)</f>
        <v>0</v>
      </c>
      <c r="K134" s="223" t="s">
        <v>21</v>
      </c>
      <c r="L134" s="72"/>
      <c r="M134" s="228" t="s">
        <v>21</v>
      </c>
      <c r="N134" s="229" t="s">
        <v>41</v>
      </c>
      <c r="O134" s="47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AR134" s="24" t="s">
        <v>189</v>
      </c>
      <c r="AT134" s="24" t="s">
        <v>128</v>
      </c>
      <c r="AU134" s="24" t="s">
        <v>80</v>
      </c>
      <c r="AY134" s="24" t="s">
        <v>125</v>
      </c>
      <c r="BE134" s="232">
        <f>IF(N134="základní",J134,0)</f>
        <v>0</v>
      </c>
      <c r="BF134" s="232">
        <f>IF(N134="snížená",J134,0)</f>
        <v>0</v>
      </c>
      <c r="BG134" s="232">
        <f>IF(N134="zákl. přenesená",J134,0)</f>
        <v>0</v>
      </c>
      <c r="BH134" s="232">
        <f>IF(N134="sníž. přenesená",J134,0)</f>
        <v>0</v>
      </c>
      <c r="BI134" s="232">
        <f>IF(N134="nulová",J134,0)</f>
        <v>0</v>
      </c>
      <c r="BJ134" s="24" t="s">
        <v>78</v>
      </c>
      <c r="BK134" s="232">
        <f>ROUND(I134*H134,2)</f>
        <v>0</v>
      </c>
      <c r="BL134" s="24" t="s">
        <v>189</v>
      </c>
      <c r="BM134" s="24" t="s">
        <v>288</v>
      </c>
    </row>
    <row r="135" s="11" customFormat="1">
      <c r="B135" s="233"/>
      <c r="C135" s="234"/>
      <c r="D135" s="235" t="s">
        <v>135</v>
      </c>
      <c r="E135" s="236" t="s">
        <v>21</v>
      </c>
      <c r="F135" s="237" t="s">
        <v>289</v>
      </c>
      <c r="G135" s="234"/>
      <c r="H135" s="238">
        <v>430</v>
      </c>
      <c r="I135" s="239"/>
      <c r="J135" s="234"/>
      <c r="K135" s="234"/>
      <c r="L135" s="240"/>
      <c r="M135" s="241"/>
      <c r="N135" s="242"/>
      <c r="O135" s="242"/>
      <c r="P135" s="242"/>
      <c r="Q135" s="242"/>
      <c r="R135" s="242"/>
      <c r="S135" s="242"/>
      <c r="T135" s="243"/>
      <c r="AT135" s="244" t="s">
        <v>135</v>
      </c>
      <c r="AU135" s="244" t="s">
        <v>80</v>
      </c>
      <c r="AV135" s="11" t="s">
        <v>80</v>
      </c>
      <c r="AW135" s="11" t="s">
        <v>34</v>
      </c>
      <c r="AX135" s="11" t="s">
        <v>70</v>
      </c>
      <c r="AY135" s="244" t="s">
        <v>125</v>
      </c>
    </row>
    <row r="136" s="11" customFormat="1">
      <c r="B136" s="233"/>
      <c r="C136" s="234"/>
      <c r="D136" s="235" t="s">
        <v>135</v>
      </c>
      <c r="E136" s="236" t="s">
        <v>21</v>
      </c>
      <c r="F136" s="237" t="s">
        <v>290</v>
      </c>
      <c r="G136" s="234"/>
      <c r="H136" s="238">
        <v>53.799999999999997</v>
      </c>
      <c r="I136" s="239"/>
      <c r="J136" s="234"/>
      <c r="K136" s="234"/>
      <c r="L136" s="240"/>
      <c r="M136" s="241"/>
      <c r="N136" s="242"/>
      <c r="O136" s="242"/>
      <c r="P136" s="242"/>
      <c r="Q136" s="242"/>
      <c r="R136" s="242"/>
      <c r="S136" s="242"/>
      <c r="T136" s="243"/>
      <c r="AT136" s="244" t="s">
        <v>135</v>
      </c>
      <c r="AU136" s="244" t="s">
        <v>80</v>
      </c>
      <c r="AV136" s="11" t="s">
        <v>80</v>
      </c>
      <c r="AW136" s="11" t="s">
        <v>34</v>
      </c>
      <c r="AX136" s="11" t="s">
        <v>70</v>
      </c>
      <c r="AY136" s="244" t="s">
        <v>125</v>
      </c>
    </row>
    <row r="137" s="14" customFormat="1">
      <c r="B137" s="279"/>
      <c r="C137" s="280"/>
      <c r="D137" s="235" t="s">
        <v>135</v>
      </c>
      <c r="E137" s="281" t="s">
        <v>21</v>
      </c>
      <c r="F137" s="282" t="s">
        <v>291</v>
      </c>
      <c r="G137" s="280"/>
      <c r="H137" s="283">
        <v>483.80000000000001</v>
      </c>
      <c r="I137" s="284"/>
      <c r="J137" s="280"/>
      <c r="K137" s="280"/>
      <c r="L137" s="285"/>
      <c r="M137" s="286"/>
      <c r="N137" s="287"/>
      <c r="O137" s="287"/>
      <c r="P137" s="287"/>
      <c r="Q137" s="287"/>
      <c r="R137" s="287"/>
      <c r="S137" s="287"/>
      <c r="T137" s="288"/>
      <c r="AT137" s="289" t="s">
        <v>135</v>
      </c>
      <c r="AU137" s="289" t="s">
        <v>80</v>
      </c>
      <c r="AV137" s="14" t="s">
        <v>144</v>
      </c>
      <c r="AW137" s="14" t="s">
        <v>34</v>
      </c>
      <c r="AX137" s="14" t="s">
        <v>70</v>
      </c>
      <c r="AY137" s="289" t="s">
        <v>125</v>
      </c>
    </row>
    <row r="138" s="11" customFormat="1">
      <c r="B138" s="233"/>
      <c r="C138" s="234"/>
      <c r="D138" s="235" t="s">
        <v>135</v>
      </c>
      <c r="E138" s="236" t="s">
        <v>21</v>
      </c>
      <c r="F138" s="237" t="s">
        <v>292</v>
      </c>
      <c r="G138" s="234"/>
      <c r="H138" s="238">
        <v>24.190000000000001</v>
      </c>
      <c r="I138" s="239"/>
      <c r="J138" s="234"/>
      <c r="K138" s="234"/>
      <c r="L138" s="240"/>
      <c r="M138" s="241"/>
      <c r="N138" s="242"/>
      <c r="O138" s="242"/>
      <c r="P138" s="242"/>
      <c r="Q138" s="242"/>
      <c r="R138" s="242"/>
      <c r="S138" s="242"/>
      <c r="T138" s="243"/>
      <c r="AT138" s="244" t="s">
        <v>135</v>
      </c>
      <c r="AU138" s="244" t="s">
        <v>80</v>
      </c>
      <c r="AV138" s="11" t="s">
        <v>80</v>
      </c>
      <c r="AW138" s="11" t="s">
        <v>34</v>
      </c>
      <c r="AX138" s="11" t="s">
        <v>70</v>
      </c>
      <c r="AY138" s="244" t="s">
        <v>125</v>
      </c>
    </row>
    <row r="139" s="14" customFormat="1">
      <c r="B139" s="279"/>
      <c r="C139" s="280"/>
      <c r="D139" s="235" t="s">
        <v>135</v>
      </c>
      <c r="E139" s="281" t="s">
        <v>21</v>
      </c>
      <c r="F139" s="282" t="s">
        <v>291</v>
      </c>
      <c r="G139" s="280"/>
      <c r="H139" s="283">
        <v>24.190000000000001</v>
      </c>
      <c r="I139" s="284"/>
      <c r="J139" s="280"/>
      <c r="K139" s="280"/>
      <c r="L139" s="285"/>
      <c r="M139" s="286"/>
      <c r="N139" s="287"/>
      <c r="O139" s="287"/>
      <c r="P139" s="287"/>
      <c r="Q139" s="287"/>
      <c r="R139" s="287"/>
      <c r="S139" s="287"/>
      <c r="T139" s="288"/>
      <c r="AT139" s="289" t="s">
        <v>135</v>
      </c>
      <c r="AU139" s="289" t="s">
        <v>80</v>
      </c>
      <c r="AV139" s="14" t="s">
        <v>144</v>
      </c>
      <c r="AW139" s="14" t="s">
        <v>34</v>
      </c>
      <c r="AX139" s="14" t="s">
        <v>70</v>
      </c>
      <c r="AY139" s="289" t="s">
        <v>125</v>
      </c>
    </row>
    <row r="140" s="12" customFormat="1">
      <c r="B140" s="245"/>
      <c r="C140" s="246"/>
      <c r="D140" s="235" t="s">
        <v>135</v>
      </c>
      <c r="E140" s="247" t="s">
        <v>21</v>
      </c>
      <c r="F140" s="248" t="s">
        <v>137</v>
      </c>
      <c r="G140" s="246"/>
      <c r="H140" s="249">
        <v>507.99000000000001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AT140" s="255" t="s">
        <v>135</v>
      </c>
      <c r="AU140" s="255" t="s">
        <v>80</v>
      </c>
      <c r="AV140" s="12" t="s">
        <v>133</v>
      </c>
      <c r="AW140" s="12" t="s">
        <v>34</v>
      </c>
      <c r="AX140" s="12" t="s">
        <v>78</v>
      </c>
      <c r="AY140" s="255" t="s">
        <v>125</v>
      </c>
    </row>
    <row r="141" s="1" customFormat="1" ht="16.5" customHeight="1">
      <c r="B141" s="46"/>
      <c r="C141" s="269" t="s">
        <v>10</v>
      </c>
      <c r="D141" s="269" t="s">
        <v>273</v>
      </c>
      <c r="E141" s="270" t="s">
        <v>293</v>
      </c>
      <c r="F141" s="271" t="s">
        <v>294</v>
      </c>
      <c r="G141" s="272" t="s">
        <v>140</v>
      </c>
      <c r="H141" s="273">
        <v>556.37</v>
      </c>
      <c r="I141" s="274"/>
      <c r="J141" s="275">
        <f>ROUND(I141*H141,2)</f>
        <v>0</v>
      </c>
      <c r="K141" s="271" t="s">
        <v>132</v>
      </c>
      <c r="L141" s="276"/>
      <c r="M141" s="277" t="s">
        <v>21</v>
      </c>
      <c r="N141" s="278" t="s">
        <v>41</v>
      </c>
      <c r="O141" s="47"/>
      <c r="P141" s="230">
        <f>O141*H141</f>
        <v>0</v>
      </c>
      <c r="Q141" s="230">
        <v>0.0012999999999999999</v>
      </c>
      <c r="R141" s="230">
        <f>Q141*H141</f>
        <v>0.72328099999999995</v>
      </c>
      <c r="S141" s="230">
        <v>0</v>
      </c>
      <c r="T141" s="231">
        <f>S141*H141</f>
        <v>0</v>
      </c>
      <c r="AR141" s="24" t="s">
        <v>276</v>
      </c>
      <c r="AT141" s="24" t="s">
        <v>273</v>
      </c>
      <c r="AU141" s="24" t="s">
        <v>80</v>
      </c>
      <c r="AY141" s="24" t="s">
        <v>125</v>
      </c>
      <c r="BE141" s="232">
        <f>IF(N141="základní",J141,0)</f>
        <v>0</v>
      </c>
      <c r="BF141" s="232">
        <f>IF(N141="snížená",J141,0)</f>
        <v>0</v>
      </c>
      <c r="BG141" s="232">
        <f>IF(N141="zákl. přenesená",J141,0)</f>
        <v>0</v>
      </c>
      <c r="BH141" s="232">
        <f>IF(N141="sníž. přenesená",J141,0)</f>
        <v>0</v>
      </c>
      <c r="BI141" s="232">
        <f>IF(N141="nulová",J141,0)</f>
        <v>0</v>
      </c>
      <c r="BJ141" s="24" t="s">
        <v>78</v>
      </c>
      <c r="BK141" s="232">
        <f>ROUND(I141*H141,2)</f>
        <v>0</v>
      </c>
      <c r="BL141" s="24" t="s">
        <v>189</v>
      </c>
      <c r="BM141" s="24" t="s">
        <v>295</v>
      </c>
    </row>
    <row r="142" s="11" customFormat="1">
      <c r="B142" s="233"/>
      <c r="C142" s="234"/>
      <c r="D142" s="235" t="s">
        <v>135</v>
      </c>
      <c r="E142" s="236" t="s">
        <v>21</v>
      </c>
      <c r="F142" s="237" t="s">
        <v>289</v>
      </c>
      <c r="G142" s="234"/>
      <c r="H142" s="238">
        <v>430</v>
      </c>
      <c r="I142" s="239"/>
      <c r="J142" s="234"/>
      <c r="K142" s="234"/>
      <c r="L142" s="240"/>
      <c r="M142" s="241"/>
      <c r="N142" s="242"/>
      <c r="O142" s="242"/>
      <c r="P142" s="242"/>
      <c r="Q142" s="242"/>
      <c r="R142" s="242"/>
      <c r="S142" s="242"/>
      <c r="T142" s="243"/>
      <c r="AT142" s="244" t="s">
        <v>135</v>
      </c>
      <c r="AU142" s="244" t="s">
        <v>80</v>
      </c>
      <c r="AV142" s="11" t="s">
        <v>80</v>
      </c>
      <c r="AW142" s="11" t="s">
        <v>34</v>
      </c>
      <c r="AX142" s="11" t="s">
        <v>70</v>
      </c>
      <c r="AY142" s="244" t="s">
        <v>125</v>
      </c>
    </row>
    <row r="143" s="11" customFormat="1">
      <c r="B143" s="233"/>
      <c r="C143" s="234"/>
      <c r="D143" s="235" t="s">
        <v>135</v>
      </c>
      <c r="E143" s="236" t="s">
        <v>21</v>
      </c>
      <c r="F143" s="237" t="s">
        <v>290</v>
      </c>
      <c r="G143" s="234"/>
      <c r="H143" s="238">
        <v>53.799999999999997</v>
      </c>
      <c r="I143" s="239"/>
      <c r="J143" s="234"/>
      <c r="K143" s="234"/>
      <c r="L143" s="240"/>
      <c r="M143" s="241"/>
      <c r="N143" s="242"/>
      <c r="O143" s="242"/>
      <c r="P143" s="242"/>
      <c r="Q143" s="242"/>
      <c r="R143" s="242"/>
      <c r="S143" s="242"/>
      <c r="T143" s="243"/>
      <c r="AT143" s="244" t="s">
        <v>135</v>
      </c>
      <c r="AU143" s="244" t="s">
        <v>80</v>
      </c>
      <c r="AV143" s="11" t="s">
        <v>80</v>
      </c>
      <c r="AW143" s="11" t="s">
        <v>34</v>
      </c>
      <c r="AX143" s="11" t="s">
        <v>70</v>
      </c>
      <c r="AY143" s="244" t="s">
        <v>125</v>
      </c>
    </row>
    <row r="144" s="12" customFormat="1">
      <c r="B144" s="245"/>
      <c r="C144" s="246"/>
      <c r="D144" s="235" t="s">
        <v>135</v>
      </c>
      <c r="E144" s="247" t="s">
        <v>21</v>
      </c>
      <c r="F144" s="248" t="s">
        <v>137</v>
      </c>
      <c r="G144" s="246"/>
      <c r="H144" s="249">
        <v>483.80000000000001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AT144" s="255" t="s">
        <v>135</v>
      </c>
      <c r="AU144" s="255" t="s">
        <v>80</v>
      </c>
      <c r="AV144" s="12" t="s">
        <v>133</v>
      </c>
      <c r="AW144" s="12" t="s">
        <v>34</v>
      </c>
      <c r="AX144" s="12" t="s">
        <v>78</v>
      </c>
      <c r="AY144" s="255" t="s">
        <v>125</v>
      </c>
    </row>
    <row r="145" s="11" customFormat="1">
      <c r="B145" s="233"/>
      <c r="C145" s="234"/>
      <c r="D145" s="235" t="s">
        <v>135</v>
      </c>
      <c r="E145" s="234"/>
      <c r="F145" s="237" t="s">
        <v>296</v>
      </c>
      <c r="G145" s="234"/>
      <c r="H145" s="238">
        <v>556.37</v>
      </c>
      <c r="I145" s="239"/>
      <c r="J145" s="234"/>
      <c r="K145" s="234"/>
      <c r="L145" s="240"/>
      <c r="M145" s="241"/>
      <c r="N145" s="242"/>
      <c r="O145" s="242"/>
      <c r="P145" s="242"/>
      <c r="Q145" s="242"/>
      <c r="R145" s="242"/>
      <c r="S145" s="242"/>
      <c r="T145" s="243"/>
      <c r="AT145" s="244" t="s">
        <v>135</v>
      </c>
      <c r="AU145" s="244" t="s">
        <v>80</v>
      </c>
      <c r="AV145" s="11" t="s">
        <v>80</v>
      </c>
      <c r="AW145" s="11" t="s">
        <v>6</v>
      </c>
      <c r="AX145" s="11" t="s">
        <v>78</v>
      </c>
      <c r="AY145" s="244" t="s">
        <v>125</v>
      </c>
    </row>
    <row r="146" s="1" customFormat="1" ht="25.5" customHeight="1">
      <c r="B146" s="46"/>
      <c r="C146" s="269" t="s">
        <v>189</v>
      </c>
      <c r="D146" s="269" t="s">
        <v>273</v>
      </c>
      <c r="E146" s="270" t="s">
        <v>297</v>
      </c>
      <c r="F146" s="271" t="s">
        <v>298</v>
      </c>
      <c r="G146" s="272" t="s">
        <v>140</v>
      </c>
      <c r="H146" s="273">
        <v>27.818999999999999</v>
      </c>
      <c r="I146" s="274"/>
      <c r="J146" s="275">
        <f>ROUND(I146*H146,2)</f>
        <v>0</v>
      </c>
      <c r="K146" s="271" t="s">
        <v>132</v>
      </c>
      <c r="L146" s="276"/>
      <c r="M146" s="277" t="s">
        <v>21</v>
      </c>
      <c r="N146" s="278" t="s">
        <v>41</v>
      </c>
      <c r="O146" s="47"/>
      <c r="P146" s="230">
        <f>O146*H146</f>
        <v>0</v>
      </c>
      <c r="Q146" s="230">
        <v>0.001</v>
      </c>
      <c r="R146" s="230">
        <f>Q146*H146</f>
        <v>0.027819</v>
      </c>
      <c r="S146" s="230">
        <v>0</v>
      </c>
      <c r="T146" s="231">
        <f>S146*H146</f>
        <v>0</v>
      </c>
      <c r="AR146" s="24" t="s">
        <v>276</v>
      </c>
      <c r="AT146" s="24" t="s">
        <v>273</v>
      </c>
      <c r="AU146" s="24" t="s">
        <v>80</v>
      </c>
      <c r="AY146" s="24" t="s">
        <v>125</v>
      </c>
      <c r="BE146" s="232">
        <f>IF(N146="základní",J146,0)</f>
        <v>0</v>
      </c>
      <c r="BF146" s="232">
        <f>IF(N146="snížená",J146,0)</f>
        <v>0</v>
      </c>
      <c r="BG146" s="232">
        <f>IF(N146="zákl. přenesená",J146,0)</f>
        <v>0</v>
      </c>
      <c r="BH146" s="232">
        <f>IF(N146="sníž. přenesená",J146,0)</f>
        <v>0</v>
      </c>
      <c r="BI146" s="232">
        <f>IF(N146="nulová",J146,0)</f>
        <v>0</v>
      </c>
      <c r="BJ146" s="24" t="s">
        <v>78</v>
      </c>
      <c r="BK146" s="232">
        <f>ROUND(I146*H146,2)</f>
        <v>0</v>
      </c>
      <c r="BL146" s="24" t="s">
        <v>189</v>
      </c>
      <c r="BM146" s="24" t="s">
        <v>299</v>
      </c>
    </row>
    <row r="147" s="11" customFormat="1">
      <c r="B147" s="233"/>
      <c r="C147" s="234"/>
      <c r="D147" s="235" t="s">
        <v>135</v>
      </c>
      <c r="E147" s="236" t="s">
        <v>21</v>
      </c>
      <c r="F147" s="237" t="s">
        <v>292</v>
      </c>
      <c r="G147" s="234"/>
      <c r="H147" s="238">
        <v>24.190000000000001</v>
      </c>
      <c r="I147" s="239"/>
      <c r="J147" s="234"/>
      <c r="K147" s="234"/>
      <c r="L147" s="240"/>
      <c r="M147" s="241"/>
      <c r="N147" s="242"/>
      <c r="O147" s="242"/>
      <c r="P147" s="242"/>
      <c r="Q147" s="242"/>
      <c r="R147" s="242"/>
      <c r="S147" s="242"/>
      <c r="T147" s="243"/>
      <c r="AT147" s="244" t="s">
        <v>135</v>
      </c>
      <c r="AU147" s="244" t="s">
        <v>80</v>
      </c>
      <c r="AV147" s="11" t="s">
        <v>80</v>
      </c>
      <c r="AW147" s="11" t="s">
        <v>34</v>
      </c>
      <c r="AX147" s="11" t="s">
        <v>70</v>
      </c>
      <c r="AY147" s="244" t="s">
        <v>125</v>
      </c>
    </row>
    <row r="148" s="12" customFormat="1">
      <c r="B148" s="245"/>
      <c r="C148" s="246"/>
      <c r="D148" s="235" t="s">
        <v>135</v>
      </c>
      <c r="E148" s="247" t="s">
        <v>21</v>
      </c>
      <c r="F148" s="248" t="s">
        <v>137</v>
      </c>
      <c r="G148" s="246"/>
      <c r="H148" s="249">
        <v>24.190000000000001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AT148" s="255" t="s">
        <v>135</v>
      </c>
      <c r="AU148" s="255" t="s">
        <v>80</v>
      </c>
      <c r="AV148" s="12" t="s">
        <v>133</v>
      </c>
      <c r="AW148" s="12" t="s">
        <v>34</v>
      </c>
      <c r="AX148" s="12" t="s">
        <v>78</v>
      </c>
      <c r="AY148" s="255" t="s">
        <v>125</v>
      </c>
    </row>
    <row r="149" s="11" customFormat="1">
      <c r="B149" s="233"/>
      <c r="C149" s="234"/>
      <c r="D149" s="235" t="s">
        <v>135</v>
      </c>
      <c r="E149" s="234"/>
      <c r="F149" s="237" t="s">
        <v>300</v>
      </c>
      <c r="G149" s="234"/>
      <c r="H149" s="238">
        <v>27.818999999999999</v>
      </c>
      <c r="I149" s="239"/>
      <c r="J149" s="234"/>
      <c r="K149" s="234"/>
      <c r="L149" s="240"/>
      <c r="M149" s="241"/>
      <c r="N149" s="242"/>
      <c r="O149" s="242"/>
      <c r="P149" s="242"/>
      <c r="Q149" s="242"/>
      <c r="R149" s="242"/>
      <c r="S149" s="242"/>
      <c r="T149" s="243"/>
      <c r="AT149" s="244" t="s">
        <v>135</v>
      </c>
      <c r="AU149" s="244" t="s">
        <v>80</v>
      </c>
      <c r="AV149" s="11" t="s">
        <v>80</v>
      </c>
      <c r="AW149" s="11" t="s">
        <v>6</v>
      </c>
      <c r="AX149" s="11" t="s">
        <v>78</v>
      </c>
      <c r="AY149" s="244" t="s">
        <v>125</v>
      </c>
    </row>
    <row r="150" s="1" customFormat="1" ht="25.5" customHeight="1">
      <c r="B150" s="46"/>
      <c r="C150" s="221" t="s">
        <v>301</v>
      </c>
      <c r="D150" s="221" t="s">
        <v>128</v>
      </c>
      <c r="E150" s="222" t="s">
        <v>302</v>
      </c>
      <c r="F150" s="223" t="s">
        <v>303</v>
      </c>
      <c r="G150" s="224" t="s">
        <v>163</v>
      </c>
      <c r="H150" s="225">
        <v>614.66800000000001</v>
      </c>
      <c r="I150" s="226"/>
      <c r="J150" s="227">
        <f>ROUND(I150*H150,2)</f>
        <v>0</v>
      </c>
      <c r="K150" s="223" t="s">
        <v>21</v>
      </c>
      <c r="L150" s="72"/>
      <c r="M150" s="228" t="s">
        <v>21</v>
      </c>
      <c r="N150" s="229" t="s">
        <v>41</v>
      </c>
      <c r="O150" s="47"/>
      <c r="P150" s="230">
        <f>O150*H150</f>
        <v>0</v>
      </c>
      <c r="Q150" s="230">
        <v>0</v>
      </c>
      <c r="R150" s="230">
        <f>Q150*H150</f>
        <v>0</v>
      </c>
      <c r="S150" s="230">
        <v>0</v>
      </c>
      <c r="T150" s="231">
        <f>S150*H150</f>
        <v>0</v>
      </c>
      <c r="AR150" s="24" t="s">
        <v>189</v>
      </c>
      <c r="AT150" s="24" t="s">
        <v>128</v>
      </c>
      <c r="AU150" s="24" t="s">
        <v>80</v>
      </c>
      <c r="AY150" s="24" t="s">
        <v>125</v>
      </c>
      <c r="BE150" s="232">
        <f>IF(N150="základní",J150,0)</f>
        <v>0</v>
      </c>
      <c r="BF150" s="232">
        <f>IF(N150="snížená",J150,0)</f>
        <v>0</v>
      </c>
      <c r="BG150" s="232">
        <f>IF(N150="zákl. přenesená",J150,0)</f>
        <v>0</v>
      </c>
      <c r="BH150" s="232">
        <f>IF(N150="sníž. přenesená",J150,0)</f>
        <v>0</v>
      </c>
      <c r="BI150" s="232">
        <f>IF(N150="nulová",J150,0)</f>
        <v>0</v>
      </c>
      <c r="BJ150" s="24" t="s">
        <v>78</v>
      </c>
      <c r="BK150" s="232">
        <f>ROUND(I150*H150,2)</f>
        <v>0</v>
      </c>
      <c r="BL150" s="24" t="s">
        <v>189</v>
      </c>
      <c r="BM150" s="24" t="s">
        <v>304</v>
      </c>
    </row>
    <row r="151" s="11" customFormat="1">
      <c r="B151" s="233"/>
      <c r="C151" s="234"/>
      <c r="D151" s="235" t="s">
        <v>135</v>
      </c>
      <c r="E151" s="236" t="s">
        <v>21</v>
      </c>
      <c r="F151" s="237" t="s">
        <v>305</v>
      </c>
      <c r="G151" s="234"/>
      <c r="H151" s="238">
        <v>473</v>
      </c>
      <c r="I151" s="239"/>
      <c r="J151" s="234"/>
      <c r="K151" s="234"/>
      <c r="L151" s="240"/>
      <c r="M151" s="241"/>
      <c r="N151" s="242"/>
      <c r="O151" s="242"/>
      <c r="P151" s="242"/>
      <c r="Q151" s="242"/>
      <c r="R151" s="242"/>
      <c r="S151" s="242"/>
      <c r="T151" s="243"/>
      <c r="AT151" s="244" t="s">
        <v>135</v>
      </c>
      <c r="AU151" s="244" t="s">
        <v>80</v>
      </c>
      <c r="AV151" s="11" t="s">
        <v>80</v>
      </c>
      <c r="AW151" s="11" t="s">
        <v>34</v>
      </c>
      <c r="AX151" s="11" t="s">
        <v>70</v>
      </c>
      <c r="AY151" s="244" t="s">
        <v>125</v>
      </c>
    </row>
    <row r="152" s="11" customFormat="1">
      <c r="B152" s="233"/>
      <c r="C152" s="234"/>
      <c r="D152" s="235" t="s">
        <v>135</v>
      </c>
      <c r="E152" s="236" t="s">
        <v>21</v>
      </c>
      <c r="F152" s="237" t="s">
        <v>306</v>
      </c>
      <c r="G152" s="234"/>
      <c r="H152" s="238">
        <v>59.18</v>
      </c>
      <c r="I152" s="239"/>
      <c r="J152" s="234"/>
      <c r="K152" s="234"/>
      <c r="L152" s="240"/>
      <c r="M152" s="241"/>
      <c r="N152" s="242"/>
      <c r="O152" s="242"/>
      <c r="P152" s="242"/>
      <c r="Q152" s="242"/>
      <c r="R152" s="242"/>
      <c r="S152" s="242"/>
      <c r="T152" s="243"/>
      <c r="AT152" s="244" t="s">
        <v>135</v>
      </c>
      <c r="AU152" s="244" t="s">
        <v>80</v>
      </c>
      <c r="AV152" s="11" t="s">
        <v>80</v>
      </c>
      <c r="AW152" s="11" t="s">
        <v>34</v>
      </c>
      <c r="AX152" s="11" t="s">
        <v>70</v>
      </c>
      <c r="AY152" s="244" t="s">
        <v>125</v>
      </c>
    </row>
    <row r="153" s="14" customFormat="1">
      <c r="B153" s="279"/>
      <c r="C153" s="280"/>
      <c r="D153" s="235" t="s">
        <v>135</v>
      </c>
      <c r="E153" s="281" t="s">
        <v>21</v>
      </c>
      <c r="F153" s="282" t="s">
        <v>291</v>
      </c>
      <c r="G153" s="280"/>
      <c r="H153" s="283">
        <v>532.17999999999995</v>
      </c>
      <c r="I153" s="284"/>
      <c r="J153" s="280"/>
      <c r="K153" s="280"/>
      <c r="L153" s="285"/>
      <c r="M153" s="286"/>
      <c r="N153" s="287"/>
      <c r="O153" s="287"/>
      <c r="P153" s="287"/>
      <c r="Q153" s="287"/>
      <c r="R153" s="287"/>
      <c r="S153" s="287"/>
      <c r="T153" s="288"/>
      <c r="AT153" s="289" t="s">
        <v>135</v>
      </c>
      <c r="AU153" s="289" t="s">
        <v>80</v>
      </c>
      <c r="AV153" s="14" t="s">
        <v>144</v>
      </c>
      <c r="AW153" s="14" t="s">
        <v>34</v>
      </c>
      <c r="AX153" s="14" t="s">
        <v>70</v>
      </c>
      <c r="AY153" s="289" t="s">
        <v>125</v>
      </c>
    </row>
    <row r="154" s="11" customFormat="1">
      <c r="B154" s="233"/>
      <c r="C154" s="234"/>
      <c r="D154" s="235" t="s">
        <v>135</v>
      </c>
      <c r="E154" s="236" t="s">
        <v>21</v>
      </c>
      <c r="F154" s="237" t="s">
        <v>307</v>
      </c>
      <c r="G154" s="234"/>
      <c r="H154" s="238">
        <v>26.609000000000002</v>
      </c>
      <c r="I154" s="239"/>
      <c r="J154" s="234"/>
      <c r="K154" s="234"/>
      <c r="L154" s="240"/>
      <c r="M154" s="241"/>
      <c r="N154" s="242"/>
      <c r="O154" s="242"/>
      <c r="P154" s="242"/>
      <c r="Q154" s="242"/>
      <c r="R154" s="242"/>
      <c r="S154" s="242"/>
      <c r="T154" s="243"/>
      <c r="AT154" s="244" t="s">
        <v>135</v>
      </c>
      <c r="AU154" s="244" t="s">
        <v>80</v>
      </c>
      <c r="AV154" s="11" t="s">
        <v>80</v>
      </c>
      <c r="AW154" s="11" t="s">
        <v>34</v>
      </c>
      <c r="AX154" s="11" t="s">
        <v>70</v>
      </c>
      <c r="AY154" s="244" t="s">
        <v>125</v>
      </c>
    </row>
    <row r="155" s="14" customFormat="1">
      <c r="B155" s="279"/>
      <c r="C155" s="280"/>
      <c r="D155" s="235" t="s">
        <v>135</v>
      </c>
      <c r="E155" s="281" t="s">
        <v>21</v>
      </c>
      <c r="F155" s="282" t="s">
        <v>291</v>
      </c>
      <c r="G155" s="280"/>
      <c r="H155" s="283">
        <v>26.609000000000002</v>
      </c>
      <c r="I155" s="284"/>
      <c r="J155" s="280"/>
      <c r="K155" s="280"/>
      <c r="L155" s="285"/>
      <c r="M155" s="286"/>
      <c r="N155" s="287"/>
      <c r="O155" s="287"/>
      <c r="P155" s="287"/>
      <c r="Q155" s="287"/>
      <c r="R155" s="287"/>
      <c r="S155" s="287"/>
      <c r="T155" s="288"/>
      <c r="AT155" s="289" t="s">
        <v>135</v>
      </c>
      <c r="AU155" s="289" t="s">
        <v>80</v>
      </c>
      <c r="AV155" s="14" t="s">
        <v>144</v>
      </c>
      <c r="AW155" s="14" t="s">
        <v>34</v>
      </c>
      <c r="AX155" s="14" t="s">
        <v>70</v>
      </c>
      <c r="AY155" s="289" t="s">
        <v>125</v>
      </c>
    </row>
    <row r="156" s="12" customFormat="1">
      <c r="B156" s="245"/>
      <c r="C156" s="246"/>
      <c r="D156" s="235" t="s">
        <v>135</v>
      </c>
      <c r="E156" s="247" t="s">
        <v>21</v>
      </c>
      <c r="F156" s="248" t="s">
        <v>137</v>
      </c>
      <c r="G156" s="246"/>
      <c r="H156" s="249">
        <v>558.78899999999999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AT156" s="255" t="s">
        <v>135</v>
      </c>
      <c r="AU156" s="255" t="s">
        <v>80</v>
      </c>
      <c r="AV156" s="12" t="s">
        <v>133</v>
      </c>
      <c r="AW156" s="12" t="s">
        <v>34</v>
      </c>
      <c r="AX156" s="12" t="s">
        <v>78</v>
      </c>
      <c r="AY156" s="255" t="s">
        <v>125</v>
      </c>
    </row>
    <row r="157" s="11" customFormat="1">
      <c r="B157" s="233"/>
      <c r="C157" s="234"/>
      <c r="D157" s="235" t="s">
        <v>135</v>
      </c>
      <c r="E157" s="234"/>
      <c r="F157" s="237" t="s">
        <v>308</v>
      </c>
      <c r="G157" s="234"/>
      <c r="H157" s="238">
        <v>614.66800000000001</v>
      </c>
      <c r="I157" s="239"/>
      <c r="J157" s="234"/>
      <c r="K157" s="234"/>
      <c r="L157" s="240"/>
      <c r="M157" s="241"/>
      <c r="N157" s="242"/>
      <c r="O157" s="242"/>
      <c r="P157" s="242"/>
      <c r="Q157" s="242"/>
      <c r="R157" s="242"/>
      <c r="S157" s="242"/>
      <c r="T157" s="243"/>
      <c r="AT157" s="244" t="s">
        <v>135</v>
      </c>
      <c r="AU157" s="244" t="s">
        <v>80</v>
      </c>
      <c r="AV157" s="11" t="s">
        <v>80</v>
      </c>
      <c r="AW157" s="11" t="s">
        <v>6</v>
      </c>
      <c r="AX157" s="11" t="s">
        <v>78</v>
      </c>
      <c r="AY157" s="244" t="s">
        <v>125</v>
      </c>
    </row>
    <row r="158" s="1" customFormat="1" ht="38.25" customHeight="1">
      <c r="B158" s="46"/>
      <c r="C158" s="221" t="s">
        <v>309</v>
      </c>
      <c r="D158" s="221" t="s">
        <v>128</v>
      </c>
      <c r="E158" s="222" t="s">
        <v>310</v>
      </c>
      <c r="F158" s="223" t="s">
        <v>311</v>
      </c>
      <c r="G158" s="224" t="s">
        <v>163</v>
      </c>
      <c r="H158" s="225">
        <v>107.59999999999999</v>
      </c>
      <c r="I158" s="226"/>
      <c r="J158" s="227">
        <f>ROUND(I158*H158,2)</f>
        <v>0</v>
      </c>
      <c r="K158" s="223" t="s">
        <v>132</v>
      </c>
      <c r="L158" s="72"/>
      <c r="M158" s="228" t="s">
        <v>21</v>
      </c>
      <c r="N158" s="229" t="s">
        <v>41</v>
      </c>
      <c r="O158" s="47"/>
      <c r="P158" s="230">
        <f>O158*H158</f>
        <v>0</v>
      </c>
      <c r="Q158" s="230">
        <v>0</v>
      </c>
      <c r="R158" s="230">
        <f>Q158*H158</f>
        <v>0</v>
      </c>
      <c r="S158" s="230">
        <v>0</v>
      </c>
      <c r="T158" s="231">
        <f>S158*H158</f>
        <v>0</v>
      </c>
      <c r="AR158" s="24" t="s">
        <v>189</v>
      </c>
      <c r="AT158" s="24" t="s">
        <v>128</v>
      </c>
      <c r="AU158" s="24" t="s">
        <v>80</v>
      </c>
      <c r="AY158" s="24" t="s">
        <v>125</v>
      </c>
      <c r="BE158" s="232">
        <f>IF(N158="základní",J158,0)</f>
        <v>0</v>
      </c>
      <c r="BF158" s="232">
        <f>IF(N158="snížená",J158,0)</f>
        <v>0</v>
      </c>
      <c r="BG158" s="232">
        <f>IF(N158="zákl. přenesená",J158,0)</f>
        <v>0</v>
      </c>
      <c r="BH158" s="232">
        <f>IF(N158="sníž. přenesená",J158,0)</f>
        <v>0</v>
      </c>
      <c r="BI158" s="232">
        <f>IF(N158="nulová",J158,0)</f>
        <v>0</v>
      </c>
      <c r="BJ158" s="24" t="s">
        <v>78</v>
      </c>
      <c r="BK158" s="232">
        <f>ROUND(I158*H158,2)</f>
        <v>0</v>
      </c>
      <c r="BL158" s="24" t="s">
        <v>189</v>
      </c>
      <c r="BM158" s="24" t="s">
        <v>312</v>
      </c>
    </row>
    <row r="159" s="11" customFormat="1">
      <c r="B159" s="233"/>
      <c r="C159" s="234"/>
      <c r="D159" s="235" t="s">
        <v>135</v>
      </c>
      <c r="E159" s="236" t="s">
        <v>21</v>
      </c>
      <c r="F159" s="237" t="s">
        <v>313</v>
      </c>
      <c r="G159" s="234"/>
      <c r="H159" s="238">
        <v>107.59999999999999</v>
      </c>
      <c r="I159" s="239"/>
      <c r="J159" s="234"/>
      <c r="K159" s="234"/>
      <c r="L159" s="240"/>
      <c r="M159" s="241"/>
      <c r="N159" s="242"/>
      <c r="O159" s="242"/>
      <c r="P159" s="242"/>
      <c r="Q159" s="242"/>
      <c r="R159" s="242"/>
      <c r="S159" s="242"/>
      <c r="T159" s="243"/>
      <c r="AT159" s="244" t="s">
        <v>135</v>
      </c>
      <c r="AU159" s="244" t="s">
        <v>80</v>
      </c>
      <c r="AV159" s="11" t="s">
        <v>80</v>
      </c>
      <c r="AW159" s="11" t="s">
        <v>34</v>
      </c>
      <c r="AX159" s="11" t="s">
        <v>70</v>
      </c>
      <c r="AY159" s="244" t="s">
        <v>125</v>
      </c>
    </row>
    <row r="160" s="12" customFormat="1">
      <c r="B160" s="245"/>
      <c r="C160" s="246"/>
      <c r="D160" s="235" t="s">
        <v>135</v>
      </c>
      <c r="E160" s="247" t="s">
        <v>21</v>
      </c>
      <c r="F160" s="248" t="s">
        <v>137</v>
      </c>
      <c r="G160" s="246"/>
      <c r="H160" s="249">
        <v>107.59999999999999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AT160" s="255" t="s">
        <v>135</v>
      </c>
      <c r="AU160" s="255" t="s">
        <v>80</v>
      </c>
      <c r="AV160" s="12" t="s">
        <v>133</v>
      </c>
      <c r="AW160" s="12" t="s">
        <v>34</v>
      </c>
      <c r="AX160" s="12" t="s">
        <v>78</v>
      </c>
      <c r="AY160" s="255" t="s">
        <v>125</v>
      </c>
    </row>
    <row r="161" s="1" customFormat="1" ht="51" customHeight="1">
      <c r="B161" s="46"/>
      <c r="C161" s="221" t="s">
        <v>314</v>
      </c>
      <c r="D161" s="221" t="s">
        <v>128</v>
      </c>
      <c r="E161" s="222" t="s">
        <v>315</v>
      </c>
      <c r="F161" s="223" t="s">
        <v>316</v>
      </c>
      <c r="G161" s="224" t="s">
        <v>151</v>
      </c>
      <c r="H161" s="225">
        <v>111.40000000000001</v>
      </c>
      <c r="I161" s="226"/>
      <c r="J161" s="227">
        <f>ROUND(I161*H161,2)</f>
        <v>0</v>
      </c>
      <c r="K161" s="223" t="s">
        <v>132</v>
      </c>
      <c r="L161" s="72"/>
      <c r="M161" s="228" t="s">
        <v>21</v>
      </c>
      <c r="N161" s="229" t="s">
        <v>41</v>
      </c>
      <c r="O161" s="47"/>
      <c r="P161" s="230">
        <f>O161*H161</f>
        <v>0</v>
      </c>
      <c r="Q161" s="230">
        <v>0</v>
      </c>
      <c r="R161" s="230">
        <f>Q161*H161</f>
        <v>0</v>
      </c>
      <c r="S161" s="230">
        <v>0</v>
      </c>
      <c r="T161" s="231">
        <f>S161*H161</f>
        <v>0</v>
      </c>
      <c r="AR161" s="24" t="s">
        <v>189</v>
      </c>
      <c r="AT161" s="24" t="s">
        <v>128</v>
      </c>
      <c r="AU161" s="24" t="s">
        <v>80</v>
      </c>
      <c r="AY161" s="24" t="s">
        <v>125</v>
      </c>
      <c r="BE161" s="232">
        <f>IF(N161="základní",J161,0)</f>
        <v>0</v>
      </c>
      <c r="BF161" s="232">
        <f>IF(N161="snížená",J161,0)</f>
        <v>0</v>
      </c>
      <c r="BG161" s="232">
        <f>IF(N161="zákl. přenesená",J161,0)</f>
        <v>0</v>
      </c>
      <c r="BH161" s="232">
        <f>IF(N161="sníž. přenesená",J161,0)</f>
        <v>0</v>
      </c>
      <c r="BI161" s="232">
        <f>IF(N161="nulová",J161,0)</f>
        <v>0</v>
      </c>
      <c r="BJ161" s="24" t="s">
        <v>78</v>
      </c>
      <c r="BK161" s="232">
        <f>ROUND(I161*H161,2)</f>
        <v>0</v>
      </c>
      <c r="BL161" s="24" t="s">
        <v>189</v>
      </c>
      <c r="BM161" s="24" t="s">
        <v>317</v>
      </c>
    </row>
    <row r="162" s="11" customFormat="1">
      <c r="B162" s="233"/>
      <c r="C162" s="234"/>
      <c r="D162" s="235" t="s">
        <v>135</v>
      </c>
      <c r="E162" s="236" t="s">
        <v>21</v>
      </c>
      <c r="F162" s="237" t="s">
        <v>318</v>
      </c>
      <c r="G162" s="234"/>
      <c r="H162" s="238">
        <v>111.40000000000001</v>
      </c>
      <c r="I162" s="239"/>
      <c r="J162" s="234"/>
      <c r="K162" s="234"/>
      <c r="L162" s="240"/>
      <c r="M162" s="241"/>
      <c r="N162" s="242"/>
      <c r="O162" s="242"/>
      <c r="P162" s="242"/>
      <c r="Q162" s="242"/>
      <c r="R162" s="242"/>
      <c r="S162" s="242"/>
      <c r="T162" s="243"/>
      <c r="AT162" s="244" t="s">
        <v>135</v>
      </c>
      <c r="AU162" s="244" t="s">
        <v>80</v>
      </c>
      <c r="AV162" s="11" t="s">
        <v>80</v>
      </c>
      <c r="AW162" s="11" t="s">
        <v>34</v>
      </c>
      <c r="AX162" s="11" t="s">
        <v>70</v>
      </c>
      <c r="AY162" s="244" t="s">
        <v>125</v>
      </c>
    </row>
    <row r="163" s="12" customFormat="1">
      <c r="B163" s="245"/>
      <c r="C163" s="246"/>
      <c r="D163" s="235" t="s">
        <v>135</v>
      </c>
      <c r="E163" s="247" t="s">
        <v>21</v>
      </c>
      <c r="F163" s="248" t="s">
        <v>137</v>
      </c>
      <c r="G163" s="246"/>
      <c r="H163" s="249">
        <v>111.40000000000001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AT163" s="255" t="s">
        <v>135</v>
      </c>
      <c r="AU163" s="255" t="s">
        <v>80</v>
      </c>
      <c r="AV163" s="12" t="s">
        <v>133</v>
      </c>
      <c r="AW163" s="12" t="s">
        <v>34</v>
      </c>
      <c r="AX163" s="12" t="s">
        <v>78</v>
      </c>
      <c r="AY163" s="255" t="s">
        <v>125</v>
      </c>
    </row>
    <row r="164" s="1" customFormat="1" ht="16.5" customHeight="1">
      <c r="B164" s="46"/>
      <c r="C164" s="269" t="s">
        <v>319</v>
      </c>
      <c r="D164" s="269" t="s">
        <v>273</v>
      </c>
      <c r="E164" s="270" t="s">
        <v>320</v>
      </c>
      <c r="F164" s="271" t="s">
        <v>321</v>
      </c>
      <c r="G164" s="272" t="s">
        <v>151</v>
      </c>
      <c r="H164" s="273">
        <v>122.54000000000001</v>
      </c>
      <c r="I164" s="274"/>
      <c r="J164" s="275">
        <f>ROUND(I164*H164,2)</f>
        <v>0</v>
      </c>
      <c r="K164" s="271" t="s">
        <v>132</v>
      </c>
      <c r="L164" s="276"/>
      <c r="M164" s="277" t="s">
        <v>21</v>
      </c>
      <c r="N164" s="278" t="s">
        <v>41</v>
      </c>
      <c r="O164" s="47"/>
      <c r="P164" s="230">
        <f>O164*H164</f>
        <v>0</v>
      </c>
      <c r="Q164" s="230">
        <v>0.00020000000000000001</v>
      </c>
      <c r="R164" s="230">
        <f>Q164*H164</f>
        <v>0.024508000000000002</v>
      </c>
      <c r="S164" s="230">
        <v>0</v>
      </c>
      <c r="T164" s="231">
        <f>S164*H164</f>
        <v>0</v>
      </c>
      <c r="AR164" s="24" t="s">
        <v>276</v>
      </c>
      <c r="AT164" s="24" t="s">
        <v>273</v>
      </c>
      <c r="AU164" s="24" t="s">
        <v>80</v>
      </c>
      <c r="AY164" s="24" t="s">
        <v>125</v>
      </c>
      <c r="BE164" s="232">
        <f>IF(N164="základní",J164,0)</f>
        <v>0</v>
      </c>
      <c r="BF164" s="232">
        <f>IF(N164="snížená",J164,0)</f>
        <v>0</v>
      </c>
      <c r="BG164" s="232">
        <f>IF(N164="zákl. přenesená",J164,0)</f>
        <v>0</v>
      </c>
      <c r="BH164" s="232">
        <f>IF(N164="sníž. přenesená",J164,0)</f>
        <v>0</v>
      </c>
      <c r="BI164" s="232">
        <f>IF(N164="nulová",J164,0)</f>
        <v>0</v>
      </c>
      <c r="BJ164" s="24" t="s">
        <v>78</v>
      </c>
      <c r="BK164" s="232">
        <f>ROUND(I164*H164,2)</f>
        <v>0</v>
      </c>
      <c r="BL164" s="24" t="s">
        <v>189</v>
      </c>
      <c r="BM164" s="24" t="s">
        <v>322</v>
      </c>
    </row>
    <row r="165" s="11" customFormat="1">
      <c r="B165" s="233"/>
      <c r="C165" s="234"/>
      <c r="D165" s="235" t="s">
        <v>135</v>
      </c>
      <c r="E165" s="234"/>
      <c r="F165" s="237" t="s">
        <v>323</v>
      </c>
      <c r="G165" s="234"/>
      <c r="H165" s="238">
        <v>122.54000000000001</v>
      </c>
      <c r="I165" s="239"/>
      <c r="J165" s="234"/>
      <c r="K165" s="234"/>
      <c r="L165" s="240"/>
      <c r="M165" s="241"/>
      <c r="N165" s="242"/>
      <c r="O165" s="242"/>
      <c r="P165" s="242"/>
      <c r="Q165" s="242"/>
      <c r="R165" s="242"/>
      <c r="S165" s="242"/>
      <c r="T165" s="243"/>
      <c r="AT165" s="244" t="s">
        <v>135</v>
      </c>
      <c r="AU165" s="244" t="s">
        <v>80</v>
      </c>
      <c r="AV165" s="11" t="s">
        <v>80</v>
      </c>
      <c r="AW165" s="11" t="s">
        <v>6</v>
      </c>
      <c r="AX165" s="11" t="s">
        <v>78</v>
      </c>
      <c r="AY165" s="244" t="s">
        <v>125</v>
      </c>
    </row>
    <row r="166" s="1" customFormat="1" ht="25.5" customHeight="1">
      <c r="B166" s="46"/>
      <c r="C166" s="221" t="s">
        <v>9</v>
      </c>
      <c r="D166" s="221" t="s">
        <v>128</v>
      </c>
      <c r="E166" s="222" t="s">
        <v>324</v>
      </c>
      <c r="F166" s="223" t="s">
        <v>325</v>
      </c>
      <c r="G166" s="224" t="s">
        <v>151</v>
      </c>
      <c r="H166" s="225">
        <v>57.600000000000001</v>
      </c>
      <c r="I166" s="226"/>
      <c r="J166" s="227">
        <f>ROUND(I166*H166,2)</f>
        <v>0</v>
      </c>
      <c r="K166" s="223" t="s">
        <v>132</v>
      </c>
      <c r="L166" s="72"/>
      <c r="M166" s="228" t="s">
        <v>21</v>
      </c>
      <c r="N166" s="229" t="s">
        <v>41</v>
      </c>
      <c r="O166" s="47"/>
      <c r="P166" s="230">
        <f>O166*H166</f>
        <v>0</v>
      </c>
      <c r="Q166" s="230">
        <v>0.0011199999999999999</v>
      </c>
      <c r="R166" s="230">
        <f>Q166*H166</f>
        <v>0.064512</v>
      </c>
      <c r="S166" s="230">
        <v>0</v>
      </c>
      <c r="T166" s="231">
        <f>S166*H166</f>
        <v>0</v>
      </c>
      <c r="AR166" s="24" t="s">
        <v>189</v>
      </c>
      <c r="AT166" s="24" t="s">
        <v>128</v>
      </c>
      <c r="AU166" s="24" t="s">
        <v>80</v>
      </c>
      <c r="AY166" s="24" t="s">
        <v>125</v>
      </c>
      <c r="BE166" s="232">
        <f>IF(N166="základní",J166,0)</f>
        <v>0</v>
      </c>
      <c r="BF166" s="232">
        <f>IF(N166="snížená",J166,0)</f>
        <v>0</v>
      </c>
      <c r="BG166" s="232">
        <f>IF(N166="zákl. přenesená",J166,0)</f>
        <v>0</v>
      </c>
      <c r="BH166" s="232">
        <f>IF(N166="sníž. přenesená",J166,0)</f>
        <v>0</v>
      </c>
      <c r="BI166" s="232">
        <f>IF(N166="nulová",J166,0)</f>
        <v>0</v>
      </c>
      <c r="BJ166" s="24" t="s">
        <v>78</v>
      </c>
      <c r="BK166" s="232">
        <f>ROUND(I166*H166,2)</f>
        <v>0</v>
      </c>
      <c r="BL166" s="24" t="s">
        <v>189</v>
      </c>
      <c r="BM166" s="24" t="s">
        <v>326</v>
      </c>
    </row>
    <row r="167" s="11" customFormat="1">
      <c r="B167" s="233"/>
      <c r="C167" s="234"/>
      <c r="D167" s="235" t="s">
        <v>135</v>
      </c>
      <c r="E167" s="236" t="s">
        <v>21</v>
      </c>
      <c r="F167" s="237" t="s">
        <v>327</v>
      </c>
      <c r="G167" s="234"/>
      <c r="H167" s="238">
        <v>57.600000000000001</v>
      </c>
      <c r="I167" s="239"/>
      <c r="J167" s="234"/>
      <c r="K167" s="234"/>
      <c r="L167" s="240"/>
      <c r="M167" s="241"/>
      <c r="N167" s="242"/>
      <c r="O167" s="242"/>
      <c r="P167" s="242"/>
      <c r="Q167" s="242"/>
      <c r="R167" s="242"/>
      <c r="S167" s="242"/>
      <c r="T167" s="243"/>
      <c r="AT167" s="244" t="s">
        <v>135</v>
      </c>
      <c r="AU167" s="244" t="s">
        <v>80</v>
      </c>
      <c r="AV167" s="11" t="s">
        <v>80</v>
      </c>
      <c r="AW167" s="11" t="s">
        <v>34</v>
      </c>
      <c r="AX167" s="11" t="s">
        <v>70</v>
      </c>
      <c r="AY167" s="244" t="s">
        <v>125</v>
      </c>
    </row>
    <row r="168" s="12" customFormat="1">
      <c r="B168" s="245"/>
      <c r="C168" s="246"/>
      <c r="D168" s="235" t="s">
        <v>135</v>
      </c>
      <c r="E168" s="247" t="s">
        <v>21</v>
      </c>
      <c r="F168" s="248" t="s">
        <v>137</v>
      </c>
      <c r="G168" s="246"/>
      <c r="H168" s="249">
        <v>57.600000000000001</v>
      </c>
      <c r="I168" s="250"/>
      <c r="J168" s="246"/>
      <c r="K168" s="246"/>
      <c r="L168" s="251"/>
      <c r="M168" s="252"/>
      <c r="N168" s="253"/>
      <c r="O168" s="253"/>
      <c r="P168" s="253"/>
      <c r="Q168" s="253"/>
      <c r="R168" s="253"/>
      <c r="S168" s="253"/>
      <c r="T168" s="254"/>
      <c r="AT168" s="255" t="s">
        <v>135</v>
      </c>
      <c r="AU168" s="255" t="s">
        <v>80</v>
      </c>
      <c r="AV168" s="12" t="s">
        <v>133</v>
      </c>
      <c r="AW168" s="12" t="s">
        <v>34</v>
      </c>
      <c r="AX168" s="12" t="s">
        <v>78</v>
      </c>
      <c r="AY168" s="255" t="s">
        <v>125</v>
      </c>
    </row>
    <row r="169" s="1" customFormat="1" ht="25.5" customHeight="1">
      <c r="B169" s="46"/>
      <c r="C169" s="221" t="s">
        <v>328</v>
      </c>
      <c r="D169" s="221" t="s">
        <v>128</v>
      </c>
      <c r="E169" s="222" t="s">
        <v>329</v>
      </c>
      <c r="F169" s="223" t="s">
        <v>330</v>
      </c>
      <c r="G169" s="224" t="s">
        <v>151</v>
      </c>
      <c r="H169" s="225">
        <v>53.799999999999997</v>
      </c>
      <c r="I169" s="226"/>
      <c r="J169" s="227">
        <f>ROUND(I169*H169,2)</f>
        <v>0</v>
      </c>
      <c r="K169" s="223" t="s">
        <v>132</v>
      </c>
      <c r="L169" s="72"/>
      <c r="M169" s="228" t="s">
        <v>21</v>
      </c>
      <c r="N169" s="229" t="s">
        <v>41</v>
      </c>
      <c r="O169" s="47"/>
      <c r="P169" s="230">
        <f>O169*H169</f>
        <v>0</v>
      </c>
      <c r="Q169" s="230">
        <v>0.0011199999999999999</v>
      </c>
      <c r="R169" s="230">
        <f>Q169*H169</f>
        <v>0.06025599999999999</v>
      </c>
      <c r="S169" s="230">
        <v>0</v>
      </c>
      <c r="T169" s="231">
        <f>S169*H169</f>
        <v>0</v>
      </c>
      <c r="AR169" s="24" t="s">
        <v>189</v>
      </c>
      <c r="AT169" s="24" t="s">
        <v>128</v>
      </c>
      <c r="AU169" s="24" t="s">
        <v>80</v>
      </c>
      <c r="AY169" s="24" t="s">
        <v>125</v>
      </c>
      <c r="BE169" s="232">
        <f>IF(N169="základní",J169,0)</f>
        <v>0</v>
      </c>
      <c r="BF169" s="232">
        <f>IF(N169="snížená",J169,0)</f>
        <v>0</v>
      </c>
      <c r="BG169" s="232">
        <f>IF(N169="zákl. přenesená",J169,0)</f>
        <v>0</v>
      </c>
      <c r="BH169" s="232">
        <f>IF(N169="sníž. přenesená",J169,0)</f>
        <v>0</v>
      </c>
      <c r="BI169" s="232">
        <f>IF(N169="nulová",J169,0)</f>
        <v>0</v>
      </c>
      <c r="BJ169" s="24" t="s">
        <v>78</v>
      </c>
      <c r="BK169" s="232">
        <f>ROUND(I169*H169,2)</f>
        <v>0</v>
      </c>
      <c r="BL169" s="24" t="s">
        <v>189</v>
      </c>
      <c r="BM169" s="24" t="s">
        <v>331</v>
      </c>
    </row>
    <row r="170" s="11" customFormat="1">
      <c r="B170" s="233"/>
      <c r="C170" s="234"/>
      <c r="D170" s="235" t="s">
        <v>135</v>
      </c>
      <c r="E170" s="236" t="s">
        <v>21</v>
      </c>
      <c r="F170" s="237" t="s">
        <v>332</v>
      </c>
      <c r="G170" s="234"/>
      <c r="H170" s="238">
        <v>53.799999999999997</v>
      </c>
      <c r="I170" s="239"/>
      <c r="J170" s="234"/>
      <c r="K170" s="234"/>
      <c r="L170" s="240"/>
      <c r="M170" s="241"/>
      <c r="N170" s="242"/>
      <c r="O170" s="242"/>
      <c r="P170" s="242"/>
      <c r="Q170" s="242"/>
      <c r="R170" s="242"/>
      <c r="S170" s="242"/>
      <c r="T170" s="243"/>
      <c r="AT170" s="244" t="s">
        <v>135</v>
      </c>
      <c r="AU170" s="244" t="s">
        <v>80</v>
      </c>
      <c r="AV170" s="11" t="s">
        <v>80</v>
      </c>
      <c r="AW170" s="11" t="s">
        <v>34</v>
      </c>
      <c r="AX170" s="11" t="s">
        <v>70</v>
      </c>
      <c r="AY170" s="244" t="s">
        <v>125</v>
      </c>
    </row>
    <row r="171" s="12" customFormat="1">
      <c r="B171" s="245"/>
      <c r="C171" s="246"/>
      <c r="D171" s="235" t="s">
        <v>135</v>
      </c>
      <c r="E171" s="247" t="s">
        <v>21</v>
      </c>
      <c r="F171" s="248" t="s">
        <v>137</v>
      </c>
      <c r="G171" s="246"/>
      <c r="H171" s="249">
        <v>53.799999999999997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AT171" s="255" t="s">
        <v>135</v>
      </c>
      <c r="AU171" s="255" t="s">
        <v>80</v>
      </c>
      <c r="AV171" s="12" t="s">
        <v>133</v>
      </c>
      <c r="AW171" s="12" t="s">
        <v>34</v>
      </c>
      <c r="AX171" s="12" t="s">
        <v>78</v>
      </c>
      <c r="AY171" s="255" t="s">
        <v>125</v>
      </c>
    </row>
    <row r="172" s="1" customFormat="1" ht="25.5" customHeight="1">
      <c r="B172" s="46"/>
      <c r="C172" s="221" t="s">
        <v>333</v>
      </c>
      <c r="D172" s="221" t="s">
        <v>128</v>
      </c>
      <c r="E172" s="222" t="s">
        <v>334</v>
      </c>
      <c r="F172" s="223" t="s">
        <v>335</v>
      </c>
      <c r="G172" s="224" t="s">
        <v>151</v>
      </c>
      <c r="H172" s="225">
        <v>4.1200000000000001</v>
      </c>
      <c r="I172" s="226"/>
      <c r="J172" s="227">
        <f>ROUND(I172*H172,2)</f>
        <v>0</v>
      </c>
      <c r="K172" s="223" t="s">
        <v>132</v>
      </c>
      <c r="L172" s="72"/>
      <c r="M172" s="228" t="s">
        <v>21</v>
      </c>
      <c r="N172" s="229" t="s">
        <v>41</v>
      </c>
      <c r="O172" s="47"/>
      <c r="P172" s="230">
        <f>O172*H172</f>
        <v>0</v>
      </c>
      <c r="Q172" s="230">
        <v>0.00080000000000000004</v>
      </c>
      <c r="R172" s="230">
        <f>Q172*H172</f>
        <v>0.0032960000000000003</v>
      </c>
      <c r="S172" s="230">
        <v>0</v>
      </c>
      <c r="T172" s="231">
        <f>S172*H172</f>
        <v>0</v>
      </c>
      <c r="AR172" s="24" t="s">
        <v>189</v>
      </c>
      <c r="AT172" s="24" t="s">
        <v>128</v>
      </c>
      <c r="AU172" s="24" t="s">
        <v>80</v>
      </c>
      <c r="AY172" s="24" t="s">
        <v>125</v>
      </c>
      <c r="BE172" s="232">
        <f>IF(N172="základní",J172,0)</f>
        <v>0</v>
      </c>
      <c r="BF172" s="232">
        <f>IF(N172="snížená",J172,0)</f>
        <v>0</v>
      </c>
      <c r="BG172" s="232">
        <f>IF(N172="zákl. přenesená",J172,0)</f>
        <v>0</v>
      </c>
      <c r="BH172" s="232">
        <f>IF(N172="sníž. přenesená",J172,0)</f>
        <v>0</v>
      </c>
      <c r="BI172" s="232">
        <f>IF(N172="nulová",J172,0)</f>
        <v>0</v>
      </c>
      <c r="BJ172" s="24" t="s">
        <v>78</v>
      </c>
      <c r="BK172" s="232">
        <f>ROUND(I172*H172,2)</f>
        <v>0</v>
      </c>
      <c r="BL172" s="24" t="s">
        <v>189</v>
      </c>
      <c r="BM172" s="24" t="s">
        <v>336</v>
      </c>
    </row>
    <row r="173" s="11" customFormat="1">
      <c r="B173" s="233"/>
      <c r="C173" s="234"/>
      <c r="D173" s="235" t="s">
        <v>135</v>
      </c>
      <c r="E173" s="236" t="s">
        <v>21</v>
      </c>
      <c r="F173" s="237" t="s">
        <v>337</v>
      </c>
      <c r="G173" s="234"/>
      <c r="H173" s="238">
        <v>4.1200000000000001</v>
      </c>
      <c r="I173" s="239"/>
      <c r="J173" s="234"/>
      <c r="K173" s="234"/>
      <c r="L173" s="240"/>
      <c r="M173" s="241"/>
      <c r="N173" s="242"/>
      <c r="O173" s="242"/>
      <c r="P173" s="242"/>
      <c r="Q173" s="242"/>
      <c r="R173" s="242"/>
      <c r="S173" s="242"/>
      <c r="T173" s="243"/>
      <c r="AT173" s="244" t="s">
        <v>135</v>
      </c>
      <c r="AU173" s="244" t="s">
        <v>80</v>
      </c>
      <c r="AV173" s="11" t="s">
        <v>80</v>
      </c>
      <c r="AW173" s="11" t="s">
        <v>34</v>
      </c>
      <c r="AX173" s="11" t="s">
        <v>70</v>
      </c>
      <c r="AY173" s="244" t="s">
        <v>125</v>
      </c>
    </row>
    <row r="174" s="12" customFormat="1">
      <c r="B174" s="245"/>
      <c r="C174" s="246"/>
      <c r="D174" s="235" t="s">
        <v>135</v>
      </c>
      <c r="E174" s="247" t="s">
        <v>21</v>
      </c>
      <c r="F174" s="248" t="s">
        <v>137</v>
      </c>
      <c r="G174" s="246"/>
      <c r="H174" s="249">
        <v>4.1200000000000001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AT174" s="255" t="s">
        <v>135</v>
      </c>
      <c r="AU174" s="255" t="s">
        <v>80</v>
      </c>
      <c r="AV174" s="12" t="s">
        <v>133</v>
      </c>
      <c r="AW174" s="12" t="s">
        <v>34</v>
      </c>
      <c r="AX174" s="12" t="s">
        <v>78</v>
      </c>
      <c r="AY174" s="255" t="s">
        <v>125</v>
      </c>
    </row>
    <row r="175" s="1" customFormat="1" ht="25.5" customHeight="1">
      <c r="B175" s="46"/>
      <c r="C175" s="221" t="s">
        <v>338</v>
      </c>
      <c r="D175" s="221" t="s">
        <v>128</v>
      </c>
      <c r="E175" s="222" t="s">
        <v>339</v>
      </c>
      <c r="F175" s="223" t="s">
        <v>340</v>
      </c>
      <c r="G175" s="224" t="s">
        <v>151</v>
      </c>
      <c r="H175" s="225">
        <v>59.125</v>
      </c>
      <c r="I175" s="226"/>
      <c r="J175" s="227">
        <f>ROUND(I175*H175,2)</f>
        <v>0</v>
      </c>
      <c r="K175" s="223" t="s">
        <v>132</v>
      </c>
      <c r="L175" s="72"/>
      <c r="M175" s="228" t="s">
        <v>21</v>
      </c>
      <c r="N175" s="229" t="s">
        <v>41</v>
      </c>
      <c r="O175" s="47"/>
      <c r="P175" s="230">
        <f>O175*H175</f>
        <v>0</v>
      </c>
      <c r="Q175" s="230">
        <v>0.0027799999999999999</v>
      </c>
      <c r="R175" s="230">
        <f>Q175*H175</f>
        <v>0.1643675</v>
      </c>
      <c r="S175" s="230">
        <v>0</v>
      </c>
      <c r="T175" s="231">
        <f>S175*H175</f>
        <v>0</v>
      </c>
      <c r="AR175" s="24" t="s">
        <v>189</v>
      </c>
      <c r="AT175" s="24" t="s">
        <v>128</v>
      </c>
      <c r="AU175" s="24" t="s">
        <v>80</v>
      </c>
      <c r="AY175" s="24" t="s">
        <v>125</v>
      </c>
      <c r="BE175" s="232">
        <f>IF(N175="základní",J175,0)</f>
        <v>0</v>
      </c>
      <c r="BF175" s="232">
        <f>IF(N175="snížená",J175,0)</f>
        <v>0</v>
      </c>
      <c r="BG175" s="232">
        <f>IF(N175="zákl. přenesená",J175,0)</f>
        <v>0</v>
      </c>
      <c r="BH175" s="232">
        <f>IF(N175="sníž. přenesená",J175,0)</f>
        <v>0</v>
      </c>
      <c r="BI175" s="232">
        <f>IF(N175="nulová",J175,0)</f>
        <v>0</v>
      </c>
      <c r="BJ175" s="24" t="s">
        <v>78</v>
      </c>
      <c r="BK175" s="232">
        <f>ROUND(I175*H175,2)</f>
        <v>0</v>
      </c>
      <c r="BL175" s="24" t="s">
        <v>189</v>
      </c>
      <c r="BM175" s="24" t="s">
        <v>341</v>
      </c>
    </row>
    <row r="176" s="11" customFormat="1">
      <c r="B176" s="233"/>
      <c r="C176" s="234"/>
      <c r="D176" s="235" t="s">
        <v>135</v>
      </c>
      <c r="E176" s="236" t="s">
        <v>21</v>
      </c>
      <c r="F176" s="237" t="s">
        <v>342</v>
      </c>
      <c r="G176" s="234"/>
      <c r="H176" s="238">
        <v>59.125</v>
      </c>
      <c r="I176" s="239"/>
      <c r="J176" s="234"/>
      <c r="K176" s="234"/>
      <c r="L176" s="240"/>
      <c r="M176" s="241"/>
      <c r="N176" s="242"/>
      <c r="O176" s="242"/>
      <c r="P176" s="242"/>
      <c r="Q176" s="242"/>
      <c r="R176" s="242"/>
      <c r="S176" s="242"/>
      <c r="T176" s="243"/>
      <c r="AT176" s="244" t="s">
        <v>135</v>
      </c>
      <c r="AU176" s="244" t="s">
        <v>80</v>
      </c>
      <c r="AV176" s="11" t="s">
        <v>80</v>
      </c>
      <c r="AW176" s="11" t="s">
        <v>34</v>
      </c>
      <c r="AX176" s="11" t="s">
        <v>70</v>
      </c>
      <c r="AY176" s="244" t="s">
        <v>125</v>
      </c>
    </row>
    <row r="177" s="12" customFormat="1">
      <c r="B177" s="245"/>
      <c r="C177" s="246"/>
      <c r="D177" s="235" t="s">
        <v>135</v>
      </c>
      <c r="E177" s="247" t="s">
        <v>21</v>
      </c>
      <c r="F177" s="248" t="s">
        <v>137</v>
      </c>
      <c r="G177" s="246"/>
      <c r="H177" s="249">
        <v>59.125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AT177" s="255" t="s">
        <v>135</v>
      </c>
      <c r="AU177" s="255" t="s">
        <v>80</v>
      </c>
      <c r="AV177" s="12" t="s">
        <v>133</v>
      </c>
      <c r="AW177" s="12" t="s">
        <v>34</v>
      </c>
      <c r="AX177" s="12" t="s">
        <v>78</v>
      </c>
      <c r="AY177" s="255" t="s">
        <v>125</v>
      </c>
    </row>
    <row r="178" s="1" customFormat="1" ht="25.5" customHeight="1">
      <c r="B178" s="46"/>
      <c r="C178" s="221" t="s">
        <v>343</v>
      </c>
      <c r="D178" s="221" t="s">
        <v>128</v>
      </c>
      <c r="E178" s="222" t="s">
        <v>344</v>
      </c>
      <c r="F178" s="223" t="s">
        <v>345</v>
      </c>
      <c r="G178" s="224" t="s">
        <v>140</v>
      </c>
      <c r="H178" s="225">
        <v>483.80000000000001</v>
      </c>
      <c r="I178" s="226"/>
      <c r="J178" s="227">
        <f>ROUND(I178*H178,2)</f>
        <v>0</v>
      </c>
      <c r="K178" s="223" t="s">
        <v>132</v>
      </c>
      <c r="L178" s="72"/>
      <c r="M178" s="228" t="s">
        <v>21</v>
      </c>
      <c r="N178" s="229" t="s">
        <v>41</v>
      </c>
      <c r="O178" s="47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AR178" s="24" t="s">
        <v>189</v>
      </c>
      <c r="AT178" s="24" t="s">
        <v>128</v>
      </c>
      <c r="AU178" s="24" t="s">
        <v>80</v>
      </c>
      <c r="AY178" s="24" t="s">
        <v>125</v>
      </c>
      <c r="BE178" s="232">
        <f>IF(N178="základní",J178,0)</f>
        <v>0</v>
      </c>
      <c r="BF178" s="232">
        <f>IF(N178="snížená",J178,0)</f>
        <v>0</v>
      </c>
      <c r="BG178" s="232">
        <f>IF(N178="zákl. přenesená",J178,0)</f>
        <v>0</v>
      </c>
      <c r="BH178" s="232">
        <f>IF(N178="sníž. přenesená",J178,0)</f>
        <v>0</v>
      </c>
      <c r="BI178" s="232">
        <f>IF(N178="nulová",J178,0)</f>
        <v>0</v>
      </c>
      <c r="BJ178" s="24" t="s">
        <v>78</v>
      </c>
      <c r="BK178" s="232">
        <f>ROUND(I178*H178,2)</f>
        <v>0</v>
      </c>
      <c r="BL178" s="24" t="s">
        <v>189</v>
      </c>
      <c r="BM178" s="24" t="s">
        <v>346</v>
      </c>
    </row>
    <row r="179" s="11" customFormat="1">
      <c r="B179" s="233"/>
      <c r="C179" s="234"/>
      <c r="D179" s="235" t="s">
        <v>135</v>
      </c>
      <c r="E179" s="236" t="s">
        <v>21</v>
      </c>
      <c r="F179" s="237" t="s">
        <v>289</v>
      </c>
      <c r="G179" s="234"/>
      <c r="H179" s="238">
        <v>430</v>
      </c>
      <c r="I179" s="239"/>
      <c r="J179" s="234"/>
      <c r="K179" s="234"/>
      <c r="L179" s="240"/>
      <c r="M179" s="241"/>
      <c r="N179" s="242"/>
      <c r="O179" s="242"/>
      <c r="P179" s="242"/>
      <c r="Q179" s="242"/>
      <c r="R179" s="242"/>
      <c r="S179" s="242"/>
      <c r="T179" s="243"/>
      <c r="AT179" s="244" t="s">
        <v>135</v>
      </c>
      <c r="AU179" s="244" t="s">
        <v>80</v>
      </c>
      <c r="AV179" s="11" t="s">
        <v>80</v>
      </c>
      <c r="AW179" s="11" t="s">
        <v>34</v>
      </c>
      <c r="AX179" s="11" t="s">
        <v>70</v>
      </c>
      <c r="AY179" s="244" t="s">
        <v>125</v>
      </c>
    </row>
    <row r="180" s="11" customFormat="1">
      <c r="B180" s="233"/>
      <c r="C180" s="234"/>
      <c r="D180" s="235" t="s">
        <v>135</v>
      </c>
      <c r="E180" s="236" t="s">
        <v>21</v>
      </c>
      <c r="F180" s="237" t="s">
        <v>290</v>
      </c>
      <c r="G180" s="234"/>
      <c r="H180" s="238">
        <v>53.799999999999997</v>
      </c>
      <c r="I180" s="239"/>
      <c r="J180" s="234"/>
      <c r="K180" s="234"/>
      <c r="L180" s="240"/>
      <c r="M180" s="241"/>
      <c r="N180" s="242"/>
      <c r="O180" s="242"/>
      <c r="P180" s="242"/>
      <c r="Q180" s="242"/>
      <c r="R180" s="242"/>
      <c r="S180" s="242"/>
      <c r="T180" s="243"/>
      <c r="AT180" s="244" t="s">
        <v>135</v>
      </c>
      <c r="AU180" s="244" t="s">
        <v>80</v>
      </c>
      <c r="AV180" s="11" t="s">
        <v>80</v>
      </c>
      <c r="AW180" s="11" t="s">
        <v>34</v>
      </c>
      <c r="AX180" s="11" t="s">
        <v>70</v>
      </c>
      <c r="AY180" s="244" t="s">
        <v>125</v>
      </c>
    </row>
    <row r="181" s="12" customFormat="1">
      <c r="B181" s="245"/>
      <c r="C181" s="246"/>
      <c r="D181" s="235" t="s">
        <v>135</v>
      </c>
      <c r="E181" s="247" t="s">
        <v>21</v>
      </c>
      <c r="F181" s="248" t="s">
        <v>137</v>
      </c>
      <c r="G181" s="246"/>
      <c r="H181" s="249">
        <v>483.80000000000001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AT181" s="255" t="s">
        <v>135</v>
      </c>
      <c r="AU181" s="255" t="s">
        <v>80</v>
      </c>
      <c r="AV181" s="12" t="s">
        <v>133</v>
      </c>
      <c r="AW181" s="12" t="s">
        <v>34</v>
      </c>
      <c r="AX181" s="12" t="s">
        <v>78</v>
      </c>
      <c r="AY181" s="255" t="s">
        <v>125</v>
      </c>
    </row>
    <row r="182" s="1" customFormat="1" ht="16.5" customHeight="1">
      <c r="B182" s="46"/>
      <c r="C182" s="269" t="s">
        <v>347</v>
      </c>
      <c r="D182" s="269" t="s">
        <v>273</v>
      </c>
      <c r="E182" s="270" t="s">
        <v>348</v>
      </c>
      <c r="F182" s="271" t="s">
        <v>349</v>
      </c>
      <c r="G182" s="272" t="s">
        <v>140</v>
      </c>
      <c r="H182" s="273">
        <v>556.37</v>
      </c>
      <c r="I182" s="274"/>
      <c r="J182" s="275">
        <f>ROUND(I182*H182,2)</f>
        <v>0</v>
      </c>
      <c r="K182" s="271" t="s">
        <v>21</v>
      </c>
      <c r="L182" s="276"/>
      <c r="M182" s="277" t="s">
        <v>21</v>
      </c>
      <c r="N182" s="278" t="s">
        <v>41</v>
      </c>
      <c r="O182" s="47"/>
      <c r="P182" s="230">
        <f>O182*H182</f>
        <v>0</v>
      </c>
      <c r="Q182" s="230">
        <v>0.00029999999999999997</v>
      </c>
      <c r="R182" s="230">
        <f>Q182*H182</f>
        <v>0.16691099999999998</v>
      </c>
      <c r="S182" s="230">
        <v>0</v>
      </c>
      <c r="T182" s="231">
        <f>S182*H182</f>
        <v>0</v>
      </c>
      <c r="AR182" s="24" t="s">
        <v>276</v>
      </c>
      <c r="AT182" s="24" t="s">
        <v>273</v>
      </c>
      <c r="AU182" s="24" t="s">
        <v>80</v>
      </c>
      <c r="AY182" s="24" t="s">
        <v>125</v>
      </c>
      <c r="BE182" s="232">
        <f>IF(N182="základní",J182,0)</f>
        <v>0</v>
      </c>
      <c r="BF182" s="232">
        <f>IF(N182="snížená",J182,0)</f>
        <v>0</v>
      </c>
      <c r="BG182" s="232">
        <f>IF(N182="zákl. přenesená",J182,0)</f>
        <v>0</v>
      </c>
      <c r="BH182" s="232">
        <f>IF(N182="sníž. přenesená",J182,0)</f>
        <v>0</v>
      </c>
      <c r="BI182" s="232">
        <f>IF(N182="nulová",J182,0)</f>
        <v>0</v>
      </c>
      <c r="BJ182" s="24" t="s">
        <v>78</v>
      </c>
      <c r="BK182" s="232">
        <f>ROUND(I182*H182,2)</f>
        <v>0</v>
      </c>
      <c r="BL182" s="24" t="s">
        <v>189</v>
      </c>
      <c r="BM182" s="24" t="s">
        <v>350</v>
      </c>
    </row>
    <row r="183" s="11" customFormat="1">
      <c r="B183" s="233"/>
      <c r="C183" s="234"/>
      <c r="D183" s="235" t="s">
        <v>135</v>
      </c>
      <c r="E183" s="234"/>
      <c r="F183" s="237" t="s">
        <v>296</v>
      </c>
      <c r="G183" s="234"/>
      <c r="H183" s="238">
        <v>556.37</v>
      </c>
      <c r="I183" s="239"/>
      <c r="J183" s="234"/>
      <c r="K183" s="234"/>
      <c r="L183" s="240"/>
      <c r="M183" s="241"/>
      <c r="N183" s="242"/>
      <c r="O183" s="242"/>
      <c r="P183" s="242"/>
      <c r="Q183" s="242"/>
      <c r="R183" s="242"/>
      <c r="S183" s="242"/>
      <c r="T183" s="243"/>
      <c r="AT183" s="244" t="s">
        <v>135</v>
      </c>
      <c r="AU183" s="244" t="s">
        <v>80</v>
      </c>
      <c r="AV183" s="11" t="s">
        <v>80</v>
      </c>
      <c r="AW183" s="11" t="s">
        <v>6</v>
      </c>
      <c r="AX183" s="11" t="s">
        <v>78</v>
      </c>
      <c r="AY183" s="244" t="s">
        <v>125</v>
      </c>
    </row>
    <row r="184" s="1" customFormat="1" ht="25.5" customHeight="1">
      <c r="B184" s="46"/>
      <c r="C184" s="221" t="s">
        <v>351</v>
      </c>
      <c r="D184" s="221" t="s">
        <v>128</v>
      </c>
      <c r="E184" s="222" t="s">
        <v>352</v>
      </c>
      <c r="F184" s="223" t="s">
        <v>353</v>
      </c>
      <c r="G184" s="224" t="s">
        <v>140</v>
      </c>
      <c r="H184" s="225">
        <v>483.80000000000001</v>
      </c>
      <c r="I184" s="226"/>
      <c r="J184" s="227">
        <f>ROUND(I184*H184,2)</f>
        <v>0</v>
      </c>
      <c r="K184" s="223" t="s">
        <v>132</v>
      </c>
      <c r="L184" s="72"/>
      <c r="M184" s="228" t="s">
        <v>21</v>
      </c>
      <c r="N184" s="229" t="s">
        <v>41</v>
      </c>
      <c r="O184" s="47"/>
      <c r="P184" s="230">
        <f>O184*H184</f>
        <v>0</v>
      </c>
      <c r="Q184" s="230">
        <v>0</v>
      </c>
      <c r="R184" s="230">
        <f>Q184*H184</f>
        <v>0</v>
      </c>
      <c r="S184" s="230">
        <v>0</v>
      </c>
      <c r="T184" s="231">
        <f>S184*H184</f>
        <v>0</v>
      </c>
      <c r="AR184" s="24" t="s">
        <v>189</v>
      </c>
      <c r="AT184" s="24" t="s">
        <v>128</v>
      </c>
      <c r="AU184" s="24" t="s">
        <v>80</v>
      </c>
      <c r="AY184" s="24" t="s">
        <v>125</v>
      </c>
      <c r="BE184" s="232">
        <f>IF(N184="základní",J184,0)</f>
        <v>0</v>
      </c>
      <c r="BF184" s="232">
        <f>IF(N184="snížená",J184,0)</f>
        <v>0</v>
      </c>
      <c r="BG184" s="232">
        <f>IF(N184="zákl. přenesená",J184,0)</f>
        <v>0</v>
      </c>
      <c r="BH184" s="232">
        <f>IF(N184="sníž. přenesená",J184,0)</f>
        <v>0</v>
      </c>
      <c r="BI184" s="232">
        <f>IF(N184="nulová",J184,0)</f>
        <v>0</v>
      </c>
      <c r="BJ184" s="24" t="s">
        <v>78</v>
      </c>
      <c r="BK184" s="232">
        <f>ROUND(I184*H184,2)</f>
        <v>0</v>
      </c>
      <c r="BL184" s="24" t="s">
        <v>189</v>
      </c>
      <c r="BM184" s="24" t="s">
        <v>354</v>
      </c>
    </row>
    <row r="185" s="11" customFormat="1">
      <c r="B185" s="233"/>
      <c r="C185" s="234"/>
      <c r="D185" s="235" t="s">
        <v>135</v>
      </c>
      <c r="E185" s="236" t="s">
        <v>21</v>
      </c>
      <c r="F185" s="237" t="s">
        <v>289</v>
      </c>
      <c r="G185" s="234"/>
      <c r="H185" s="238">
        <v>430</v>
      </c>
      <c r="I185" s="239"/>
      <c r="J185" s="234"/>
      <c r="K185" s="234"/>
      <c r="L185" s="240"/>
      <c r="M185" s="241"/>
      <c r="N185" s="242"/>
      <c r="O185" s="242"/>
      <c r="P185" s="242"/>
      <c r="Q185" s="242"/>
      <c r="R185" s="242"/>
      <c r="S185" s="242"/>
      <c r="T185" s="243"/>
      <c r="AT185" s="244" t="s">
        <v>135</v>
      </c>
      <c r="AU185" s="244" t="s">
        <v>80</v>
      </c>
      <c r="AV185" s="11" t="s">
        <v>80</v>
      </c>
      <c r="AW185" s="11" t="s">
        <v>34</v>
      </c>
      <c r="AX185" s="11" t="s">
        <v>70</v>
      </c>
      <c r="AY185" s="244" t="s">
        <v>125</v>
      </c>
    </row>
    <row r="186" s="11" customFormat="1">
      <c r="B186" s="233"/>
      <c r="C186" s="234"/>
      <c r="D186" s="235" t="s">
        <v>135</v>
      </c>
      <c r="E186" s="236" t="s">
        <v>21</v>
      </c>
      <c r="F186" s="237" t="s">
        <v>290</v>
      </c>
      <c r="G186" s="234"/>
      <c r="H186" s="238">
        <v>53.799999999999997</v>
      </c>
      <c r="I186" s="239"/>
      <c r="J186" s="234"/>
      <c r="K186" s="234"/>
      <c r="L186" s="240"/>
      <c r="M186" s="241"/>
      <c r="N186" s="242"/>
      <c r="O186" s="242"/>
      <c r="P186" s="242"/>
      <c r="Q186" s="242"/>
      <c r="R186" s="242"/>
      <c r="S186" s="242"/>
      <c r="T186" s="243"/>
      <c r="AT186" s="244" t="s">
        <v>135</v>
      </c>
      <c r="AU186" s="244" t="s">
        <v>80</v>
      </c>
      <c r="AV186" s="11" t="s">
        <v>80</v>
      </c>
      <c r="AW186" s="11" t="s">
        <v>34</v>
      </c>
      <c r="AX186" s="11" t="s">
        <v>70</v>
      </c>
      <c r="AY186" s="244" t="s">
        <v>125</v>
      </c>
    </row>
    <row r="187" s="12" customFormat="1">
      <c r="B187" s="245"/>
      <c r="C187" s="246"/>
      <c r="D187" s="235" t="s">
        <v>135</v>
      </c>
      <c r="E187" s="247" t="s">
        <v>21</v>
      </c>
      <c r="F187" s="248" t="s">
        <v>137</v>
      </c>
      <c r="G187" s="246"/>
      <c r="H187" s="249">
        <v>483.80000000000001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AT187" s="255" t="s">
        <v>135</v>
      </c>
      <c r="AU187" s="255" t="s">
        <v>80</v>
      </c>
      <c r="AV187" s="12" t="s">
        <v>133</v>
      </c>
      <c r="AW187" s="12" t="s">
        <v>34</v>
      </c>
      <c r="AX187" s="12" t="s">
        <v>78</v>
      </c>
      <c r="AY187" s="255" t="s">
        <v>125</v>
      </c>
    </row>
    <row r="188" s="1" customFormat="1" ht="16.5" customHeight="1">
      <c r="B188" s="46"/>
      <c r="C188" s="269" t="s">
        <v>355</v>
      </c>
      <c r="D188" s="269" t="s">
        <v>273</v>
      </c>
      <c r="E188" s="270" t="s">
        <v>348</v>
      </c>
      <c r="F188" s="271" t="s">
        <v>349</v>
      </c>
      <c r="G188" s="272" t="s">
        <v>140</v>
      </c>
      <c r="H188" s="273">
        <v>556.37</v>
      </c>
      <c r="I188" s="274"/>
      <c r="J188" s="275">
        <f>ROUND(I188*H188,2)</f>
        <v>0</v>
      </c>
      <c r="K188" s="271" t="s">
        <v>21</v>
      </c>
      <c r="L188" s="276"/>
      <c r="M188" s="277" t="s">
        <v>21</v>
      </c>
      <c r="N188" s="278" t="s">
        <v>41</v>
      </c>
      <c r="O188" s="47"/>
      <c r="P188" s="230">
        <f>O188*H188</f>
        <v>0</v>
      </c>
      <c r="Q188" s="230">
        <v>0.00029999999999999997</v>
      </c>
      <c r="R188" s="230">
        <f>Q188*H188</f>
        <v>0.16691099999999998</v>
      </c>
      <c r="S188" s="230">
        <v>0</v>
      </c>
      <c r="T188" s="231">
        <f>S188*H188</f>
        <v>0</v>
      </c>
      <c r="AR188" s="24" t="s">
        <v>276</v>
      </c>
      <c r="AT188" s="24" t="s">
        <v>273</v>
      </c>
      <c r="AU188" s="24" t="s">
        <v>80</v>
      </c>
      <c r="AY188" s="24" t="s">
        <v>125</v>
      </c>
      <c r="BE188" s="232">
        <f>IF(N188="základní",J188,0)</f>
        <v>0</v>
      </c>
      <c r="BF188" s="232">
        <f>IF(N188="snížená",J188,0)</f>
        <v>0</v>
      </c>
      <c r="BG188" s="232">
        <f>IF(N188="zákl. přenesená",J188,0)</f>
        <v>0</v>
      </c>
      <c r="BH188" s="232">
        <f>IF(N188="sníž. přenesená",J188,0)</f>
        <v>0</v>
      </c>
      <c r="BI188" s="232">
        <f>IF(N188="nulová",J188,0)</f>
        <v>0</v>
      </c>
      <c r="BJ188" s="24" t="s">
        <v>78</v>
      </c>
      <c r="BK188" s="232">
        <f>ROUND(I188*H188,2)</f>
        <v>0</v>
      </c>
      <c r="BL188" s="24" t="s">
        <v>189</v>
      </c>
      <c r="BM188" s="24" t="s">
        <v>356</v>
      </c>
    </row>
    <row r="189" s="11" customFormat="1">
      <c r="B189" s="233"/>
      <c r="C189" s="234"/>
      <c r="D189" s="235" t="s">
        <v>135</v>
      </c>
      <c r="E189" s="234"/>
      <c r="F189" s="237" t="s">
        <v>296</v>
      </c>
      <c r="G189" s="234"/>
      <c r="H189" s="238">
        <v>556.37</v>
      </c>
      <c r="I189" s="239"/>
      <c r="J189" s="234"/>
      <c r="K189" s="234"/>
      <c r="L189" s="240"/>
      <c r="M189" s="241"/>
      <c r="N189" s="242"/>
      <c r="O189" s="242"/>
      <c r="P189" s="242"/>
      <c r="Q189" s="242"/>
      <c r="R189" s="242"/>
      <c r="S189" s="242"/>
      <c r="T189" s="243"/>
      <c r="AT189" s="244" t="s">
        <v>135</v>
      </c>
      <c r="AU189" s="244" t="s">
        <v>80</v>
      </c>
      <c r="AV189" s="11" t="s">
        <v>80</v>
      </c>
      <c r="AW189" s="11" t="s">
        <v>6</v>
      </c>
      <c r="AX189" s="11" t="s">
        <v>78</v>
      </c>
      <c r="AY189" s="244" t="s">
        <v>125</v>
      </c>
    </row>
    <row r="190" s="1" customFormat="1" ht="25.5" customHeight="1">
      <c r="B190" s="46"/>
      <c r="C190" s="221" t="s">
        <v>357</v>
      </c>
      <c r="D190" s="221" t="s">
        <v>128</v>
      </c>
      <c r="E190" s="222" t="s">
        <v>358</v>
      </c>
      <c r="F190" s="223" t="s">
        <v>359</v>
      </c>
      <c r="G190" s="224" t="s">
        <v>140</v>
      </c>
      <c r="H190" s="225">
        <v>430</v>
      </c>
      <c r="I190" s="226"/>
      <c r="J190" s="227">
        <f>ROUND(I190*H190,2)</f>
        <v>0</v>
      </c>
      <c r="K190" s="223" t="s">
        <v>132</v>
      </c>
      <c r="L190" s="72"/>
      <c r="M190" s="228" t="s">
        <v>21</v>
      </c>
      <c r="N190" s="229" t="s">
        <v>41</v>
      </c>
      <c r="O190" s="47"/>
      <c r="P190" s="230">
        <f>O190*H190</f>
        <v>0</v>
      </c>
      <c r="Q190" s="230">
        <v>0</v>
      </c>
      <c r="R190" s="230">
        <f>Q190*H190</f>
        <v>0</v>
      </c>
      <c r="S190" s="230">
        <v>0</v>
      </c>
      <c r="T190" s="231">
        <f>S190*H190</f>
        <v>0</v>
      </c>
      <c r="AR190" s="24" t="s">
        <v>189</v>
      </c>
      <c r="AT190" s="24" t="s">
        <v>128</v>
      </c>
      <c r="AU190" s="24" t="s">
        <v>80</v>
      </c>
      <c r="AY190" s="24" t="s">
        <v>125</v>
      </c>
      <c r="BE190" s="232">
        <f>IF(N190="základní",J190,0)</f>
        <v>0</v>
      </c>
      <c r="BF190" s="232">
        <f>IF(N190="snížená",J190,0)</f>
        <v>0</v>
      </c>
      <c r="BG190" s="232">
        <f>IF(N190="zákl. přenesená",J190,0)</f>
        <v>0</v>
      </c>
      <c r="BH190" s="232">
        <f>IF(N190="sníž. přenesená",J190,0)</f>
        <v>0</v>
      </c>
      <c r="BI190" s="232">
        <f>IF(N190="nulová",J190,0)</f>
        <v>0</v>
      </c>
      <c r="BJ190" s="24" t="s">
        <v>78</v>
      </c>
      <c r="BK190" s="232">
        <f>ROUND(I190*H190,2)</f>
        <v>0</v>
      </c>
      <c r="BL190" s="24" t="s">
        <v>189</v>
      </c>
      <c r="BM190" s="24" t="s">
        <v>360</v>
      </c>
    </row>
    <row r="191" s="11" customFormat="1">
      <c r="B191" s="233"/>
      <c r="C191" s="234"/>
      <c r="D191" s="235" t="s">
        <v>135</v>
      </c>
      <c r="E191" s="236" t="s">
        <v>21</v>
      </c>
      <c r="F191" s="237" t="s">
        <v>289</v>
      </c>
      <c r="G191" s="234"/>
      <c r="H191" s="238">
        <v>430</v>
      </c>
      <c r="I191" s="239"/>
      <c r="J191" s="234"/>
      <c r="K191" s="234"/>
      <c r="L191" s="240"/>
      <c r="M191" s="241"/>
      <c r="N191" s="242"/>
      <c r="O191" s="242"/>
      <c r="P191" s="242"/>
      <c r="Q191" s="242"/>
      <c r="R191" s="242"/>
      <c r="S191" s="242"/>
      <c r="T191" s="243"/>
      <c r="AT191" s="244" t="s">
        <v>135</v>
      </c>
      <c r="AU191" s="244" t="s">
        <v>80</v>
      </c>
      <c r="AV191" s="11" t="s">
        <v>80</v>
      </c>
      <c r="AW191" s="11" t="s">
        <v>34</v>
      </c>
      <c r="AX191" s="11" t="s">
        <v>70</v>
      </c>
      <c r="AY191" s="244" t="s">
        <v>125</v>
      </c>
    </row>
    <row r="192" s="12" customFormat="1">
      <c r="B192" s="245"/>
      <c r="C192" s="246"/>
      <c r="D192" s="235" t="s">
        <v>135</v>
      </c>
      <c r="E192" s="247" t="s">
        <v>21</v>
      </c>
      <c r="F192" s="248" t="s">
        <v>137</v>
      </c>
      <c r="G192" s="246"/>
      <c r="H192" s="249">
        <v>430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AT192" s="255" t="s">
        <v>135</v>
      </c>
      <c r="AU192" s="255" t="s">
        <v>80</v>
      </c>
      <c r="AV192" s="12" t="s">
        <v>133</v>
      </c>
      <c r="AW192" s="12" t="s">
        <v>34</v>
      </c>
      <c r="AX192" s="12" t="s">
        <v>78</v>
      </c>
      <c r="AY192" s="255" t="s">
        <v>125</v>
      </c>
    </row>
    <row r="193" s="1" customFormat="1" ht="16.5" customHeight="1">
      <c r="B193" s="46"/>
      <c r="C193" s="269" t="s">
        <v>361</v>
      </c>
      <c r="D193" s="269" t="s">
        <v>273</v>
      </c>
      <c r="E193" s="270" t="s">
        <v>362</v>
      </c>
      <c r="F193" s="271" t="s">
        <v>363</v>
      </c>
      <c r="G193" s="272" t="s">
        <v>158</v>
      </c>
      <c r="H193" s="273">
        <v>35.475000000000001</v>
      </c>
      <c r="I193" s="274"/>
      <c r="J193" s="275">
        <f>ROUND(I193*H193,2)</f>
        <v>0</v>
      </c>
      <c r="K193" s="271" t="s">
        <v>132</v>
      </c>
      <c r="L193" s="276"/>
      <c r="M193" s="277" t="s">
        <v>21</v>
      </c>
      <c r="N193" s="278" t="s">
        <v>41</v>
      </c>
      <c r="O193" s="47"/>
      <c r="P193" s="230">
        <f>O193*H193</f>
        <v>0</v>
      </c>
      <c r="Q193" s="230">
        <v>1</v>
      </c>
      <c r="R193" s="230">
        <f>Q193*H193</f>
        <v>35.475000000000001</v>
      </c>
      <c r="S193" s="230">
        <v>0</v>
      </c>
      <c r="T193" s="231">
        <f>S193*H193</f>
        <v>0</v>
      </c>
      <c r="AR193" s="24" t="s">
        <v>276</v>
      </c>
      <c r="AT193" s="24" t="s">
        <v>273</v>
      </c>
      <c r="AU193" s="24" t="s">
        <v>80</v>
      </c>
      <c r="AY193" s="24" t="s">
        <v>125</v>
      </c>
      <c r="BE193" s="232">
        <f>IF(N193="základní",J193,0)</f>
        <v>0</v>
      </c>
      <c r="BF193" s="232">
        <f>IF(N193="snížená",J193,0)</f>
        <v>0</v>
      </c>
      <c r="BG193" s="232">
        <f>IF(N193="zákl. přenesená",J193,0)</f>
        <v>0</v>
      </c>
      <c r="BH193" s="232">
        <f>IF(N193="sníž. přenesená",J193,0)</f>
        <v>0</v>
      </c>
      <c r="BI193" s="232">
        <f>IF(N193="nulová",J193,0)</f>
        <v>0</v>
      </c>
      <c r="BJ193" s="24" t="s">
        <v>78</v>
      </c>
      <c r="BK193" s="232">
        <f>ROUND(I193*H193,2)</f>
        <v>0</v>
      </c>
      <c r="BL193" s="24" t="s">
        <v>189</v>
      </c>
      <c r="BM193" s="24" t="s">
        <v>364</v>
      </c>
    </row>
    <row r="194" s="11" customFormat="1">
      <c r="B194" s="233"/>
      <c r="C194" s="234"/>
      <c r="D194" s="235" t="s">
        <v>135</v>
      </c>
      <c r="E194" s="234"/>
      <c r="F194" s="237" t="s">
        <v>365</v>
      </c>
      <c r="G194" s="234"/>
      <c r="H194" s="238">
        <v>35.475000000000001</v>
      </c>
      <c r="I194" s="239"/>
      <c r="J194" s="234"/>
      <c r="K194" s="234"/>
      <c r="L194" s="240"/>
      <c r="M194" s="241"/>
      <c r="N194" s="242"/>
      <c r="O194" s="242"/>
      <c r="P194" s="242"/>
      <c r="Q194" s="242"/>
      <c r="R194" s="242"/>
      <c r="S194" s="242"/>
      <c r="T194" s="243"/>
      <c r="AT194" s="244" t="s">
        <v>135</v>
      </c>
      <c r="AU194" s="244" t="s">
        <v>80</v>
      </c>
      <c r="AV194" s="11" t="s">
        <v>80</v>
      </c>
      <c r="AW194" s="11" t="s">
        <v>6</v>
      </c>
      <c r="AX194" s="11" t="s">
        <v>78</v>
      </c>
      <c r="AY194" s="244" t="s">
        <v>125</v>
      </c>
    </row>
    <row r="195" s="1" customFormat="1" ht="38.25" customHeight="1">
      <c r="B195" s="46"/>
      <c r="C195" s="221" t="s">
        <v>366</v>
      </c>
      <c r="D195" s="221" t="s">
        <v>128</v>
      </c>
      <c r="E195" s="222" t="s">
        <v>367</v>
      </c>
      <c r="F195" s="223" t="s">
        <v>368</v>
      </c>
      <c r="G195" s="224" t="s">
        <v>140</v>
      </c>
      <c r="H195" s="225">
        <v>1290</v>
      </c>
      <c r="I195" s="226"/>
      <c r="J195" s="227">
        <f>ROUND(I195*H195,2)</f>
        <v>0</v>
      </c>
      <c r="K195" s="223" t="s">
        <v>132</v>
      </c>
      <c r="L195" s="72"/>
      <c r="M195" s="228" t="s">
        <v>21</v>
      </c>
      <c r="N195" s="229" t="s">
        <v>41</v>
      </c>
      <c r="O195" s="47"/>
      <c r="P195" s="230">
        <f>O195*H195</f>
        <v>0</v>
      </c>
      <c r="Q195" s="230">
        <v>0</v>
      </c>
      <c r="R195" s="230">
        <f>Q195*H195</f>
        <v>0</v>
      </c>
      <c r="S195" s="230">
        <v>0</v>
      </c>
      <c r="T195" s="231">
        <f>S195*H195</f>
        <v>0</v>
      </c>
      <c r="AR195" s="24" t="s">
        <v>189</v>
      </c>
      <c r="AT195" s="24" t="s">
        <v>128</v>
      </c>
      <c r="AU195" s="24" t="s">
        <v>80</v>
      </c>
      <c r="AY195" s="24" t="s">
        <v>125</v>
      </c>
      <c r="BE195" s="232">
        <f>IF(N195="základní",J195,0)</f>
        <v>0</v>
      </c>
      <c r="BF195" s="232">
        <f>IF(N195="snížená",J195,0)</f>
        <v>0</v>
      </c>
      <c r="BG195" s="232">
        <f>IF(N195="zákl. přenesená",J195,0)</f>
        <v>0</v>
      </c>
      <c r="BH195" s="232">
        <f>IF(N195="sníž. přenesená",J195,0)</f>
        <v>0</v>
      </c>
      <c r="BI195" s="232">
        <f>IF(N195="nulová",J195,0)</f>
        <v>0</v>
      </c>
      <c r="BJ195" s="24" t="s">
        <v>78</v>
      </c>
      <c r="BK195" s="232">
        <f>ROUND(I195*H195,2)</f>
        <v>0</v>
      </c>
      <c r="BL195" s="24" t="s">
        <v>189</v>
      </c>
      <c r="BM195" s="24" t="s">
        <v>369</v>
      </c>
    </row>
    <row r="196" s="11" customFormat="1">
      <c r="B196" s="233"/>
      <c r="C196" s="234"/>
      <c r="D196" s="235" t="s">
        <v>135</v>
      </c>
      <c r="E196" s="236" t="s">
        <v>21</v>
      </c>
      <c r="F196" s="237" t="s">
        <v>370</v>
      </c>
      <c r="G196" s="234"/>
      <c r="H196" s="238">
        <v>1290</v>
      </c>
      <c r="I196" s="239"/>
      <c r="J196" s="234"/>
      <c r="K196" s="234"/>
      <c r="L196" s="240"/>
      <c r="M196" s="241"/>
      <c r="N196" s="242"/>
      <c r="O196" s="242"/>
      <c r="P196" s="242"/>
      <c r="Q196" s="242"/>
      <c r="R196" s="242"/>
      <c r="S196" s="242"/>
      <c r="T196" s="243"/>
      <c r="AT196" s="244" t="s">
        <v>135</v>
      </c>
      <c r="AU196" s="244" t="s">
        <v>80</v>
      </c>
      <c r="AV196" s="11" t="s">
        <v>80</v>
      </c>
      <c r="AW196" s="11" t="s">
        <v>34</v>
      </c>
      <c r="AX196" s="11" t="s">
        <v>70</v>
      </c>
      <c r="AY196" s="244" t="s">
        <v>125</v>
      </c>
    </row>
    <row r="197" s="12" customFormat="1">
      <c r="B197" s="245"/>
      <c r="C197" s="246"/>
      <c r="D197" s="235" t="s">
        <v>135</v>
      </c>
      <c r="E197" s="247" t="s">
        <v>21</v>
      </c>
      <c r="F197" s="248" t="s">
        <v>137</v>
      </c>
      <c r="G197" s="246"/>
      <c r="H197" s="249">
        <v>1290</v>
      </c>
      <c r="I197" s="250"/>
      <c r="J197" s="246"/>
      <c r="K197" s="246"/>
      <c r="L197" s="251"/>
      <c r="M197" s="252"/>
      <c r="N197" s="253"/>
      <c r="O197" s="253"/>
      <c r="P197" s="253"/>
      <c r="Q197" s="253"/>
      <c r="R197" s="253"/>
      <c r="S197" s="253"/>
      <c r="T197" s="254"/>
      <c r="AT197" s="255" t="s">
        <v>135</v>
      </c>
      <c r="AU197" s="255" t="s">
        <v>80</v>
      </c>
      <c r="AV197" s="12" t="s">
        <v>133</v>
      </c>
      <c r="AW197" s="12" t="s">
        <v>34</v>
      </c>
      <c r="AX197" s="12" t="s">
        <v>78</v>
      </c>
      <c r="AY197" s="255" t="s">
        <v>125</v>
      </c>
    </row>
    <row r="198" s="1" customFormat="1" ht="16.5" customHeight="1">
      <c r="B198" s="46"/>
      <c r="C198" s="269" t="s">
        <v>276</v>
      </c>
      <c r="D198" s="269" t="s">
        <v>273</v>
      </c>
      <c r="E198" s="270" t="s">
        <v>362</v>
      </c>
      <c r="F198" s="271" t="s">
        <v>363</v>
      </c>
      <c r="G198" s="272" t="s">
        <v>158</v>
      </c>
      <c r="H198" s="273">
        <v>21.285</v>
      </c>
      <c r="I198" s="274"/>
      <c r="J198" s="275">
        <f>ROUND(I198*H198,2)</f>
        <v>0</v>
      </c>
      <c r="K198" s="271" t="s">
        <v>132</v>
      </c>
      <c r="L198" s="276"/>
      <c r="M198" s="277" t="s">
        <v>21</v>
      </c>
      <c r="N198" s="278" t="s">
        <v>41</v>
      </c>
      <c r="O198" s="47"/>
      <c r="P198" s="230">
        <f>O198*H198</f>
        <v>0</v>
      </c>
      <c r="Q198" s="230">
        <v>1</v>
      </c>
      <c r="R198" s="230">
        <f>Q198*H198</f>
        <v>21.285</v>
      </c>
      <c r="S198" s="230">
        <v>0</v>
      </c>
      <c r="T198" s="231">
        <f>S198*H198</f>
        <v>0</v>
      </c>
      <c r="AR198" s="24" t="s">
        <v>276</v>
      </c>
      <c r="AT198" s="24" t="s">
        <v>273</v>
      </c>
      <c r="AU198" s="24" t="s">
        <v>80</v>
      </c>
      <c r="AY198" s="24" t="s">
        <v>125</v>
      </c>
      <c r="BE198" s="232">
        <f>IF(N198="základní",J198,0)</f>
        <v>0</v>
      </c>
      <c r="BF198" s="232">
        <f>IF(N198="snížená",J198,0)</f>
        <v>0</v>
      </c>
      <c r="BG198" s="232">
        <f>IF(N198="zákl. přenesená",J198,0)</f>
        <v>0</v>
      </c>
      <c r="BH198" s="232">
        <f>IF(N198="sníž. přenesená",J198,0)</f>
        <v>0</v>
      </c>
      <c r="BI198" s="232">
        <f>IF(N198="nulová",J198,0)</f>
        <v>0</v>
      </c>
      <c r="BJ198" s="24" t="s">
        <v>78</v>
      </c>
      <c r="BK198" s="232">
        <f>ROUND(I198*H198,2)</f>
        <v>0</v>
      </c>
      <c r="BL198" s="24" t="s">
        <v>189</v>
      </c>
      <c r="BM198" s="24" t="s">
        <v>371</v>
      </c>
    </row>
    <row r="199" s="11" customFormat="1">
      <c r="B199" s="233"/>
      <c r="C199" s="234"/>
      <c r="D199" s="235" t="s">
        <v>135</v>
      </c>
      <c r="E199" s="234"/>
      <c r="F199" s="237" t="s">
        <v>372</v>
      </c>
      <c r="G199" s="234"/>
      <c r="H199" s="238">
        <v>21.285</v>
      </c>
      <c r="I199" s="239"/>
      <c r="J199" s="234"/>
      <c r="K199" s="234"/>
      <c r="L199" s="240"/>
      <c r="M199" s="241"/>
      <c r="N199" s="242"/>
      <c r="O199" s="242"/>
      <c r="P199" s="242"/>
      <c r="Q199" s="242"/>
      <c r="R199" s="242"/>
      <c r="S199" s="242"/>
      <c r="T199" s="243"/>
      <c r="AT199" s="244" t="s">
        <v>135</v>
      </c>
      <c r="AU199" s="244" t="s">
        <v>80</v>
      </c>
      <c r="AV199" s="11" t="s">
        <v>80</v>
      </c>
      <c r="AW199" s="11" t="s">
        <v>6</v>
      </c>
      <c r="AX199" s="11" t="s">
        <v>78</v>
      </c>
      <c r="AY199" s="244" t="s">
        <v>125</v>
      </c>
    </row>
    <row r="200" s="1" customFormat="1" ht="25.5" customHeight="1">
      <c r="B200" s="46"/>
      <c r="C200" s="221" t="s">
        <v>373</v>
      </c>
      <c r="D200" s="221" t="s">
        <v>128</v>
      </c>
      <c r="E200" s="222" t="s">
        <v>374</v>
      </c>
      <c r="F200" s="223" t="s">
        <v>375</v>
      </c>
      <c r="G200" s="224" t="s">
        <v>140</v>
      </c>
      <c r="H200" s="225">
        <v>430</v>
      </c>
      <c r="I200" s="226"/>
      <c r="J200" s="227">
        <f>ROUND(I200*H200,2)</f>
        <v>0</v>
      </c>
      <c r="K200" s="223" t="s">
        <v>132</v>
      </c>
      <c r="L200" s="72"/>
      <c r="M200" s="228" t="s">
        <v>21</v>
      </c>
      <c r="N200" s="229" t="s">
        <v>41</v>
      </c>
      <c r="O200" s="47"/>
      <c r="P200" s="230">
        <f>O200*H200</f>
        <v>0</v>
      </c>
      <c r="Q200" s="230">
        <v>0</v>
      </c>
      <c r="R200" s="230">
        <f>Q200*H200</f>
        <v>0</v>
      </c>
      <c r="S200" s="230">
        <v>0</v>
      </c>
      <c r="T200" s="231">
        <f>S200*H200</f>
        <v>0</v>
      </c>
      <c r="AR200" s="24" t="s">
        <v>189</v>
      </c>
      <c r="AT200" s="24" t="s">
        <v>128</v>
      </c>
      <c r="AU200" s="24" t="s">
        <v>80</v>
      </c>
      <c r="AY200" s="24" t="s">
        <v>125</v>
      </c>
      <c r="BE200" s="232">
        <f>IF(N200="základní",J200,0)</f>
        <v>0</v>
      </c>
      <c r="BF200" s="232">
        <f>IF(N200="snížená",J200,0)</f>
        <v>0</v>
      </c>
      <c r="BG200" s="232">
        <f>IF(N200="zákl. přenesená",J200,0)</f>
        <v>0</v>
      </c>
      <c r="BH200" s="232">
        <f>IF(N200="sníž. přenesená",J200,0)</f>
        <v>0</v>
      </c>
      <c r="BI200" s="232">
        <f>IF(N200="nulová",J200,0)</f>
        <v>0</v>
      </c>
      <c r="BJ200" s="24" t="s">
        <v>78</v>
      </c>
      <c r="BK200" s="232">
        <f>ROUND(I200*H200,2)</f>
        <v>0</v>
      </c>
      <c r="BL200" s="24" t="s">
        <v>189</v>
      </c>
      <c r="BM200" s="24" t="s">
        <v>376</v>
      </c>
    </row>
    <row r="201" s="11" customFormat="1">
      <c r="B201" s="233"/>
      <c r="C201" s="234"/>
      <c r="D201" s="235" t="s">
        <v>135</v>
      </c>
      <c r="E201" s="236" t="s">
        <v>21</v>
      </c>
      <c r="F201" s="237" t="s">
        <v>289</v>
      </c>
      <c r="G201" s="234"/>
      <c r="H201" s="238">
        <v>430</v>
      </c>
      <c r="I201" s="239"/>
      <c r="J201" s="234"/>
      <c r="K201" s="234"/>
      <c r="L201" s="240"/>
      <c r="M201" s="241"/>
      <c r="N201" s="242"/>
      <c r="O201" s="242"/>
      <c r="P201" s="242"/>
      <c r="Q201" s="242"/>
      <c r="R201" s="242"/>
      <c r="S201" s="242"/>
      <c r="T201" s="243"/>
      <c r="AT201" s="244" t="s">
        <v>135</v>
      </c>
      <c r="AU201" s="244" t="s">
        <v>80</v>
      </c>
      <c r="AV201" s="11" t="s">
        <v>80</v>
      </c>
      <c r="AW201" s="11" t="s">
        <v>34</v>
      </c>
      <c r="AX201" s="11" t="s">
        <v>70</v>
      </c>
      <c r="AY201" s="244" t="s">
        <v>125</v>
      </c>
    </row>
    <row r="202" s="12" customFormat="1">
      <c r="B202" s="245"/>
      <c r="C202" s="246"/>
      <c r="D202" s="235" t="s">
        <v>135</v>
      </c>
      <c r="E202" s="247" t="s">
        <v>21</v>
      </c>
      <c r="F202" s="248" t="s">
        <v>137</v>
      </c>
      <c r="G202" s="246"/>
      <c r="H202" s="249">
        <v>430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AT202" s="255" t="s">
        <v>135</v>
      </c>
      <c r="AU202" s="255" t="s">
        <v>80</v>
      </c>
      <c r="AV202" s="12" t="s">
        <v>133</v>
      </c>
      <c r="AW202" s="12" t="s">
        <v>34</v>
      </c>
      <c r="AX202" s="12" t="s">
        <v>78</v>
      </c>
      <c r="AY202" s="255" t="s">
        <v>125</v>
      </c>
    </row>
    <row r="203" s="1" customFormat="1" ht="16.5" customHeight="1">
      <c r="B203" s="46"/>
      <c r="C203" s="269" t="s">
        <v>377</v>
      </c>
      <c r="D203" s="269" t="s">
        <v>273</v>
      </c>
      <c r="E203" s="270" t="s">
        <v>378</v>
      </c>
      <c r="F203" s="271" t="s">
        <v>379</v>
      </c>
      <c r="G203" s="272" t="s">
        <v>140</v>
      </c>
      <c r="H203" s="273">
        <v>430</v>
      </c>
      <c r="I203" s="274"/>
      <c r="J203" s="275">
        <f>ROUND(I203*H203,2)</f>
        <v>0</v>
      </c>
      <c r="K203" s="271" t="s">
        <v>132</v>
      </c>
      <c r="L203" s="276"/>
      <c r="M203" s="277" t="s">
        <v>21</v>
      </c>
      <c r="N203" s="278" t="s">
        <v>41</v>
      </c>
      <c r="O203" s="47"/>
      <c r="P203" s="230">
        <f>O203*H203</f>
        <v>0</v>
      </c>
      <c r="Q203" s="230">
        <v>0.00076999999999999996</v>
      </c>
      <c r="R203" s="230">
        <f>Q203*H203</f>
        <v>0.33110000000000001</v>
      </c>
      <c r="S203" s="230">
        <v>0</v>
      </c>
      <c r="T203" s="231">
        <f>S203*H203</f>
        <v>0</v>
      </c>
      <c r="AR203" s="24" t="s">
        <v>276</v>
      </c>
      <c r="AT203" s="24" t="s">
        <v>273</v>
      </c>
      <c r="AU203" s="24" t="s">
        <v>80</v>
      </c>
      <c r="AY203" s="24" t="s">
        <v>125</v>
      </c>
      <c r="BE203" s="232">
        <f>IF(N203="základní",J203,0)</f>
        <v>0</v>
      </c>
      <c r="BF203" s="232">
        <f>IF(N203="snížená",J203,0)</f>
        <v>0</v>
      </c>
      <c r="BG203" s="232">
        <f>IF(N203="zákl. přenesená",J203,0)</f>
        <v>0</v>
      </c>
      <c r="BH203" s="232">
        <f>IF(N203="sníž. přenesená",J203,0)</f>
        <v>0</v>
      </c>
      <c r="BI203" s="232">
        <f>IF(N203="nulová",J203,0)</f>
        <v>0</v>
      </c>
      <c r="BJ203" s="24" t="s">
        <v>78</v>
      </c>
      <c r="BK203" s="232">
        <f>ROUND(I203*H203,2)</f>
        <v>0</v>
      </c>
      <c r="BL203" s="24" t="s">
        <v>189</v>
      </c>
      <c r="BM203" s="24" t="s">
        <v>380</v>
      </c>
    </row>
    <row r="204" s="1" customFormat="1" ht="38.25" customHeight="1">
      <c r="B204" s="46"/>
      <c r="C204" s="221" t="s">
        <v>381</v>
      </c>
      <c r="D204" s="221" t="s">
        <v>128</v>
      </c>
      <c r="E204" s="222" t="s">
        <v>382</v>
      </c>
      <c r="F204" s="223" t="s">
        <v>383</v>
      </c>
      <c r="G204" s="224" t="s">
        <v>158</v>
      </c>
      <c r="H204" s="225">
        <v>62.137999999999998</v>
      </c>
      <c r="I204" s="226"/>
      <c r="J204" s="227">
        <f>ROUND(I204*H204,2)</f>
        <v>0</v>
      </c>
      <c r="K204" s="223" t="s">
        <v>132</v>
      </c>
      <c r="L204" s="72"/>
      <c r="M204" s="228" t="s">
        <v>21</v>
      </c>
      <c r="N204" s="229" t="s">
        <v>41</v>
      </c>
      <c r="O204" s="47"/>
      <c r="P204" s="230">
        <f>O204*H204</f>
        <v>0</v>
      </c>
      <c r="Q204" s="230">
        <v>0</v>
      </c>
      <c r="R204" s="230">
        <f>Q204*H204</f>
        <v>0</v>
      </c>
      <c r="S204" s="230">
        <v>0</v>
      </c>
      <c r="T204" s="231">
        <f>S204*H204</f>
        <v>0</v>
      </c>
      <c r="AR204" s="24" t="s">
        <v>189</v>
      </c>
      <c r="AT204" s="24" t="s">
        <v>128</v>
      </c>
      <c r="AU204" s="24" t="s">
        <v>80</v>
      </c>
      <c r="AY204" s="24" t="s">
        <v>125</v>
      </c>
      <c r="BE204" s="232">
        <f>IF(N204="základní",J204,0)</f>
        <v>0</v>
      </c>
      <c r="BF204" s="232">
        <f>IF(N204="snížená",J204,0)</f>
        <v>0</v>
      </c>
      <c r="BG204" s="232">
        <f>IF(N204="zákl. přenesená",J204,0)</f>
        <v>0</v>
      </c>
      <c r="BH204" s="232">
        <f>IF(N204="sníž. přenesená",J204,0)</f>
        <v>0</v>
      </c>
      <c r="BI204" s="232">
        <f>IF(N204="nulová",J204,0)</f>
        <v>0</v>
      </c>
      <c r="BJ204" s="24" t="s">
        <v>78</v>
      </c>
      <c r="BK204" s="232">
        <f>ROUND(I204*H204,2)</f>
        <v>0</v>
      </c>
      <c r="BL204" s="24" t="s">
        <v>189</v>
      </c>
      <c r="BM204" s="24" t="s">
        <v>384</v>
      </c>
    </row>
    <row r="205" s="10" customFormat="1" ht="29.88" customHeight="1">
      <c r="B205" s="205"/>
      <c r="C205" s="206"/>
      <c r="D205" s="207" t="s">
        <v>69</v>
      </c>
      <c r="E205" s="219" t="s">
        <v>192</v>
      </c>
      <c r="F205" s="219" t="s">
        <v>193</v>
      </c>
      <c r="G205" s="206"/>
      <c r="H205" s="206"/>
      <c r="I205" s="209"/>
      <c r="J205" s="220">
        <f>BK205</f>
        <v>0</v>
      </c>
      <c r="K205" s="206"/>
      <c r="L205" s="211"/>
      <c r="M205" s="212"/>
      <c r="N205" s="213"/>
      <c r="O205" s="213"/>
      <c r="P205" s="214">
        <f>SUM(P206:P217)</f>
        <v>0</v>
      </c>
      <c r="Q205" s="213"/>
      <c r="R205" s="214">
        <f>SUM(R206:R217)</f>
        <v>2.6316000000000002</v>
      </c>
      <c r="S205" s="213"/>
      <c r="T205" s="215">
        <f>SUM(T206:T217)</f>
        <v>0</v>
      </c>
      <c r="AR205" s="216" t="s">
        <v>80</v>
      </c>
      <c r="AT205" s="217" t="s">
        <v>69</v>
      </c>
      <c r="AU205" s="217" t="s">
        <v>78</v>
      </c>
      <c r="AY205" s="216" t="s">
        <v>125</v>
      </c>
      <c r="BK205" s="218">
        <f>SUM(BK206:BK217)</f>
        <v>0</v>
      </c>
    </row>
    <row r="206" s="1" customFormat="1" ht="25.5" customHeight="1">
      <c r="B206" s="46"/>
      <c r="C206" s="221" t="s">
        <v>385</v>
      </c>
      <c r="D206" s="221" t="s">
        <v>128</v>
      </c>
      <c r="E206" s="222" t="s">
        <v>386</v>
      </c>
      <c r="F206" s="223" t="s">
        <v>387</v>
      </c>
      <c r="G206" s="224" t="s">
        <v>140</v>
      </c>
      <c r="H206" s="225">
        <v>1290</v>
      </c>
      <c r="I206" s="226"/>
      <c r="J206" s="227">
        <f>ROUND(I206*H206,2)</f>
        <v>0</v>
      </c>
      <c r="K206" s="223" t="s">
        <v>132</v>
      </c>
      <c r="L206" s="72"/>
      <c r="M206" s="228" t="s">
        <v>21</v>
      </c>
      <c r="N206" s="229" t="s">
        <v>41</v>
      </c>
      <c r="O206" s="47"/>
      <c r="P206" s="230">
        <f>O206*H206</f>
        <v>0</v>
      </c>
      <c r="Q206" s="230">
        <v>0</v>
      </c>
      <c r="R206" s="230">
        <f>Q206*H206</f>
        <v>0</v>
      </c>
      <c r="S206" s="230">
        <v>0</v>
      </c>
      <c r="T206" s="231">
        <f>S206*H206</f>
        <v>0</v>
      </c>
      <c r="AR206" s="24" t="s">
        <v>189</v>
      </c>
      <c r="AT206" s="24" t="s">
        <v>128</v>
      </c>
      <c r="AU206" s="24" t="s">
        <v>80</v>
      </c>
      <c r="AY206" s="24" t="s">
        <v>125</v>
      </c>
      <c r="BE206" s="232">
        <f>IF(N206="základní",J206,0)</f>
        <v>0</v>
      </c>
      <c r="BF206" s="232">
        <f>IF(N206="snížená",J206,0)</f>
        <v>0</v>
      </c>
      <c r="BG206" s="232">
        <f>IF(N206="zákl. přenesená",J206,0)</f>
        <v>0</v>
      </c>
      <c r="BH206" s="232">
        <f>IF(N206="sníž. přenesená",J206,0)</f>
        <v>0</v>
      </c>
      <c r="BI206" s="232">
        <f>IF(N206="nulová",J206,0)</f>
        <v>0</v>
      </c>
      <c r="BJ206" s="24" t="s">
        <v>78</v>
      </c>
      <c r="BK206" s="232">
        <f>ROUND(I206*H206,2)</f>
        <v>0</v>
      </c>
      <c r="BL206" s="24" t="s">
        <v>189</v>
      </c>
      <c r="BM206" s="24" t="s">
        <v>388</v>
      </c>
    </row>
    <row r="207" s="11" customFormat="1">
      <c r="B207" s="233"/>
      <c r="C207" s="234"/>
      <c r="D207" s="235" t="s">
        <v>135</v>
      </c>
      <c r="E207" s="236" t="s">
        <v>21</v>
      </c>
      <c r="F207" s="237" t="s">
        <v>389</v>
      </c>
      <c r="G207" s="234"/>
      <c r="H207" s="238">
        <v>1290</v>
      </c>
      <c r="I207" s="239"/>
      <c r="J207" s="234"/>
      <c r="K207" s="234"/>
      <c r="L207" s="240"/>
      <c r="M207" s="241"/>
      <c r="N207" s="242"/>
      <c r="O207" s="242"/>
      <c r="P207" s="242"/>
      <c r="Q207" s="242"/>
      <c r="R207" s="242"/>
      <c r="S207" s="242"/>
      <c r="T207" s="243"/>
      <c r="AT207" s="244" t="s">
        <v>135</v>
      </c>
      <c r="AU207" s="244" t="s">
        <v>80</v>
      </c>
      <c r="AV207" s="11" t="s">
        <v>80</v>
      </c>
      <c r="AW207" s="11" t="s">
        <v>34</v>
      </c>
      <c r="AX207" s="11" t="s">
        <v>70</v>
      </c>
      <c r="AY207" s="244" t="s">
        <v>125</v>
      </c>
    </row>
    <row r="208" s="12" customFormat="1">
      <c r="B208" s="245"/>
      <c r="C208" s="246"/>
      <c r="D208" s="235" t="s">
        <v>135</v>
      </c>
      <c r="E208" s="247" t="s">
        <v>21</v>
      </c>
      <c r="F208" s="248" t="s">
        <v>137</v>
      </c>
      <c r="G208" s="246"/>
      <c r="H208" s="249">
        <v>1290</v>
      </c>
      <c r="I208" s="250"/>
      <c r="J208" s="246"/>
      <c r="K208" s="246"/>
      <c r="L208" s="251"/>
      <c r="M208" s="252"/>
      <c r="N208" s="253"/>
      <c r="O208" s="253"/>
      <c r="P208" s="253"/>
      <c r="Q208" s="253"/>
      <c r="R208" s="253"/>
      <c r="S208" s="253"/>
      <c r="T208" s="254"/>
      <c r="AT208" s="255" t="s">
        <v>135</v>
      </c>
      <c r="AU208" s="255" t="s">
        <v>80</v>
      </c>
      <c r="AV208" s="12" t="s">
        <v>133</v>
      </c>
      <c r="AW208" s="12" t="s">
        <v>34</v>
      </c>
      <c r="AX208" s="12" t="s">
        <v>78</v>
      </c>
      <c r="AY208" s="255" t="s">
        <v>125</v>
      </c>
    </row>
    <row r="209" s="1" customFormat="1" ht="16.5" customHeight="1">
      <c r="B209" s="46"/>
      <c r="C209" s="269" t="s">
        <v>390</v>
      </c>
      <c r="D209" s="269" t="s">
        <v>273</v>
      </c>
      <c r="E209" s="270" t="s">
        <v>391</v>
      </c>
      <c r="F209" s="271" t="s">
        <v>392</v>
      </c>
      <c r="G209" s="272" t="s">
        <v>131</v>
      </c>
      <c r="H209" s="273">
        <v>65.790000000000006</v>
      </c>
      <c r="I209" s="274"/>
      <c r="J209" s="275">
        <f>ROUND(I209*H209,2)</f>
        <v>0</v>
      </c>
      <c r="K209" s="271" t="s">
        <v>132</v>
      </c>
      <c r="L209" s="276"/>
      <c r="M209" s="277" t="s">
        <v>21</v>
      </c>
      <c r="N209" s="278" t="s">
        <v>41</v>
      </c>
      <c r="O209" s="47"/>
      <c r="P209" s="230">
        <f>O209*H209</f>
        <v>0</v>
      </c>
      <c r="Q209" s="230">
        <v>0.02</v>
      </c>
      <c r="R209" s="230">
        <f>Q209*H209</f>
        <v>1.3158000000000001</v>
      </c>
      <c r="S209" s="230">
        <v>0</v>
      </c>
      <c r="T209" s="231">
        <f>S209*H209</f>
        <v>0</v>
      </c>
      <c r="AR209" s="24" t="s">
        <v>276</v>
      </c>
      <c r="AT209" s="24" t="s">
        <v>273</v>
      </c>
      <c r="AU209" s="24" t="s">
        <v>80</v>
      </c>
      <c r="AY209" s="24" t="s">
        <v>125</v>
      </c>
      <c r="BE209" s="232">
        <f>IF(N209="základní",J209,0)</f>
        <v>0</v>
      </c>
      <c r="BF209" s="232">
        <f>IF(N209="snížená",J209,0)</f>
        <v>0</v>
      </c>
      <c r="BG209" s="232">
        <f>IF(N209="zákl. přenesená",J209,0)</f>
        <v>0</v>
      </c>
      <c r="BH209" s="232">
        <f>IF(N209="sníž. přenesená",J209,0)</f>
        <v>0</v>
      </c>
      <c r="BI209" s="232">
        <f>IF(N209="nulová",J209,0)</f>
        <v>0</v>
      </c>
      <c r="BJ209" s="24" t="s">
        <v>78</v>
      </c>
      <c r="BK209" s="232">
        <f>ROUND(I209*H209,2)</f>
        <v>0</v>
      </c>
      <c r="BL209" s="24" t="s">
        <v>189</v>
      </c>
      <c r="BM209" s="24" t="s">
        <v>393</v>
      </c>
    </row>
    <row r="210" s="11" customFormat="1">
      <c r="B210" s="233"/>
      <c r="C210" s="234"/>
      <c r="D210" s="235" t="s">
        <v>135</v>
      </c>
      <c r="E210" s="236" t="s">
        <v>21</v>
      </c>
      <c r="F210" s="237" t="s">
        <v>394</v>
      </c>
      <c r="G210" s="234"/>
      <c r="H210" s="238">
        <v>64.5</v>
      </c>
      <c r="I210" s="239"/>
      <c r="J210" s="234"/>
      <c r="K210" s="234"/>
      <c r="L210" s="240"/>
      <c r="M210" s="241"/>
      <c r="N210" s="242"/>
      <c r="O210" s="242"/>
      <c r="P210" s="242"/>
      <c r="Q210" s="242"/>
      <c r="R210" s="242"/>
      <c r="S210" s="242"/>
      <c r="T210" s="243"/>
      <c r="AT210" s="244" t="s">
        <v>135</v>
      </c>
      <c r="AU210" s="244" t="s">
        <v>80</v>
      </c>
      <c r="AV210" s="11" t="s">
        <v>80</v>
      </c>
      <c r="AW210" s="11" t="s">
        <v>34</v>
      </c>
      <c r="AX210" s="11" t="s">
        <v>70</v>
      </c>
      <c r="AY210" s="244" t="s">
        <v>125</v>
      </c>
    </row>
    <row r="211" s="12" customFormat="1">
      <c r="B211" s="245"/>
      <c r="C211" s="246"/>
      <c r="D211" s="235" t="s">
        <v>135</v>
      </c>
      <c r="E211" s="247" t="s">
        <v>21</v>
      </c>
      <c r="F211" s="248" t="s">
        <v>137</v>
      </c>
      <c r="G211" s="246"/>
      <c r="H211" s="249">
        <v>64.5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AT211" s="255" t="s">
        <v>135</v>
      </c>
      <c r="AU211" s="255" t="s">
        <v>80</v>
      </c>
      <c r="AV211" s="12" t="s">
        <v>133</v>
      </c>
      <c r="AW211" s="12" t="s">
        <v>34</v>
      </c>
      <c r="AX211" s="12" t="s">
        <v>78</v>
      </c>
      <c r="AY211" s="255" t="s">
        <v>125</v>
      </c>
    </row>
    <row r="212" s="11" customFormat="1">
      <c r="B212" s="233"/>
      <c r="C212" s="234"/>
      <c r="D212" s="235" t="s">
        <v>135</v>
      </c>
      <c r="E212" s="234"/>
      <c r="F212" s="237" t="s">
        <v>395</v>
      </c>
      <c r="G212" s="234"/>
      <c r="H212" s="238">
        <v>65.790000000000006</v>
      </c>
      <c r="I212" s="239"/>
      <c r="J212" s="234"/>
      <c r="K212" s="234"/>
      <c r="L212" s="240"/>
      <c r="M212" s="241"/>
      <c r="N212" s="242"/>
      <c r="O212" s="242"/>
      <c r="P212" s="242"/>
      <c r="Q212" s="242"/>
      <c r="R212" s="242"/>
      <c r="S212" s="242"/>
      <c r="T212" s="243"/>
      <c r="AT212" s="244" t="s">
        <v>135</v>
      </c>
      <c r="AU212" s="244" t="s">
        <v>80</v>
      </c>
      <c r="AV212" s="11" t="s">
        <v>80</v>
      </c>
      <c r="AW212" s="11" t="s">
        <v>6</v>
      </c>
      <c r="AX212" s="11" t="s">
        <v>78</v>
      </c>
      <c r="AY212" s="244" t="s">
        <v>125</v>
      </c>
    </row>
    <row r="213" s="1" customFormat="1" ht="16.5" customHeight="1">
      <c r="B213" s="46"/>
      <c r="C213" s="269" t="s">
        <v>396</v>
      </c>
      <c r="D213" s="269" t="s">
        <v>273</v>
      </c>
      <c r="E213" s="270" t="s">
        <v>397</v>
      </c>
      <c r="F213" s="271" t="s">
        <v>398</v>
      </c>
      <c r="G213" s="272" t="s">
        <v>140</v>
      </c>
      <c r="H213" s="273">
        <v>877.20000000000005</v>
      </c>
      <c r="I213" s="274"/>
      <c r="J213" s="275">
        <f>ROUND(I213*H213,2)</f>
        <v>0</v>
      </c>
      <c r="K213" s="271" t="s">
        <v>21</v>
      </c>
      <c r="L213" s="276"/>
      <c r="M213" s="277" t="s">
        <v>21</v>
      </c>
      <c r="N213" s="278" t="s">
        <v>41</v>
      </c>
      <c r="O213" s="47"/>
      <c r="P213" s="230">
        <f>O213*H213</f>
        <v>0</v>
      </c>
      <c r="Q213" s="230">
        <v>0.0015</v>
      </c>
      <c r="R213" s="230">
        <f>Q213*H213</f>
        <v>1.3158000000000001</v>
      </c>
      <c r="S213" s="230">
        <v>0</v>
      </c>
      <c r="T213" s="231">
        <f>S213*H213</f>
        <v>0</v>
      </c>
      <c r="AR213" s="24" t="s">
        <v>276</v>
      </c>
      <c r="AT213" s="24" t="s">
        <v>273</v>
      </c>
      <c r="AU213" s="24" t="s">
        <v>80</v>
      </c>
      <c r="AY213" s="24" t="s">
        <v>125</v>
      </c>
      <c r="BE213" s="232">
        <f>IF(N213="základní",J213,0)</f>
        <v>0</v>
      </c>
      <c r="BF213" s="232">
        <f>IF(N213="snížená",J213,0)</f>
        <v>0</v>
      </c>
      <c r="BG213" s="232">
        <f>IF(N213="zákl. přenesená",J213,0)</f>
        <v>0</v>
      </c>
      <c r="BH213" s="232">
        <f>IF(N213="sníž. přenesená",J213,0)</f>
        <v>0</v>
      </c>
      <c r="BI213" s="232">
        <f>IF(N213="nulová",J213,0)</f>
        <v>0</v>
      </c>
      <c r="BJ213" s="24" t="s">
        <v>78</v>
      </c>
      <c r="BK213" s="232">
        <f>ROUND(I213*H213,2)</f>
        <v>0</v>
      </c>
      <c r="BL213" s="24" t="s">
        <v>189</v>
      </c>
      <c r="BM213" s="24" t="s">
        <v>399</v>
      </c>
    </row>
    <row r="214" s="11" customFormat="1">
      <c r="B214" s="233"/>
      <c r="C214" s="234"/>
      <c r="D214" s="235" t="s">
        <v>135</v>
      </c>
      <c r="E214" s="236" t="s">
        <v>21</v>
      </c>
      <c r="F214" s="237" t="s">
        <v>400</v>
      </c>
      <c r="G214" s="234"/>
      <c r="H214" s="238">
        <v>860</v>
      </c>
      <c r="I214" s="239"/>
      <c r="J214" s="234"/>
      <c r="K214" s="234"/>
      <c r="L214" s="240"/>
      <c r="M214" s="241"/>
      <c r="N214" s="242"/>
      <c r="O214" s="242"/>
      <c r="P214" s="242"/>
      <c r="Q214" s="242"/>
      <c r="R214" s="242"/>
      <c r="S214" s="242"/>
      <c r="T214" s="243"/>
      <c r="AT214" s="244" t="s">
        <v>135</v>
      </c>
      <c r="AU214" s="244" t="s">
        <v>80</v>
      </c>
      <c r="AV214" s="11" t="s">
        <v>80</v>
      </c>
      <c r="AW214" s="11" t="s">
        <v>34</v>
      </c>
      <c r="AX214" s="11" t="s">
        <v>70</v>
      </c>
      <c r="AY214" s="244" t="s">
        <v>125</v>
      </c>
    </row>
    <row r="215" s="12" customFormat="1">
      <c r="B215" s="245"/>
      <c r="C215" s="246"/>
      <c r="D215" s="235" t="s">
        <v>135</v>
      </c>
      <c r="E215" s="247" t="s">
        <v>21</v>
      </c>
      <c r="F215" s="248" t="s">
        <v>137</v>
      </c>
      <c r="G215" s="246"/>
      <c r="H215" s="249">
        <v>860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AT215" s="255" t="s">
        <v>135</v>
      </c>
      <c r="AU215" s="255" t="s">
        <v>80</v>
      </c>
      <c r="AV215" s="12" t="s">
        <v>133</v>
      </c>
      <c r="AW215" s="12" t="s">
        <v>34</v>
      </c>
      <c r="AX215" s="12" t="s">
        <v>78</v>
      </c>
      <c r="AY215" s="255" t="s">
        <v>125</v>
      </c>
    </row>
    <row r="216" s="11" customFormat="1">
      <c r="B216" s="233"/>
      <c r="C216" s="234"/>
      <c r="D216" s="235" t="s">
        <v>135</v>
      </c>
      <c r="E216" s="234"/>
      <c r="F216" s="237" t="s">
        <v>401</v>
      </c>
      <c r="G216" s="234"/>
      <c r="H216" s="238">
        <v>877.20000000000005</v>
      </c>
      <c r="I216" s="239"/>
      <c r="J216" s="234"/>
      <c r="K216" s="234"/>
      <c r="L216" s="240"/>
      <c r="M216" s="241"/>
      <c r="N216" s="242"/>
      <c r="O216" s="242"/>
      <c r="P216" s="242"/>
      <c r="Q216" s="242"/>
      <c r="R216" s="242"/>
      <c r="S216" s="242"/>
      <c r="T216" s="243"/>
      <c r="AT216" s="244" t="s">
        <v>135</v>
      </c>
      <c r="AU216" s="244" t="s">
        <v>80</v>
      </c>
      <c r="AV216" s="11" t="s">
        <v>80</v>
      </c>
      <c r="AW216" s="11" t="s">
        <v>6</v>
      </c>
      <c r="AX216" s="11" t="s">
        <v>78</v>
      </c>
      <c r="AY216" s="244" t="s">
        <v>125</v>
      </c>
    </row>
    <row r="217" s="1" customFormat="1" ht="38.25" customHeight="1">
      <c r="B217" s="46"/>
      <c r="C217" s="221" t="s">
        <v>402</v>
      </c>
      <c r="D217" s="221" t="s">
        <v>128</v>
      </c>
      <c r="E217" s="222" t="s">
        <v>403</v>
      </c>
      <c r="F217" s="223" t="s">
        <v>404</v>
      </c>
      <c r="G217" s="224" t="s">
        <v>158</v>
      </c>
      <c r="H217" s="225">
        <v>2.6320000000000001</v>
      </c>
      <c r="I217" s="226"/>
      <c r="J217" s="227">
        <f>ROUND(I217*H217,2)</f>
        <v>0</v>
      </c>
      <c r="K217" s="223" t="s">
        <v>132</v>
      </c>
      <c r="L217" s="72"/>
      <c r="M217" s="228" t="s">
        <v>21</v>
      </c>
      <c r="N217" s="229" t="s">
        <v>41</v>
      </c>
      <c r="O217" s="47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AR217" s="24" t="s">
        <v>189</v>
      </c>
      <c r="AT217" s="24" t="s">
        <v>128</v>
      </c>
      <c r="AU217" s="24" t="s">
        <v>80</v>
      </c>
      <c r="AY217" s="24" t="s">
        <v>125</v>
      </c>
      <c r="BE217" s="232">
        <f>IF(N217="základní",J217,0)</f>
        <v>0</v>
      </c>
      <c r="BF217" s="232">
        <f>IF(N217="snížená",J217,0)</f>
        <v>0</v>
      </c>
      <c r="BG217" s="232">
        <f>IF(N217="zákl. přenesená",J217,0)</f>
        <v>0</v>
      </c>
      <c r="BH217" s="232">
        <f>IF(N217="sníž. přenesená",J217,0)</f>
        <v>0</v>
      </c>
      <c r="BI217" s="232">
        <f>IF(N217="nulová",J217,0)</f>
        <v>0</v>
      </c>
      <c r="BJ217" s="24" t="s">
        <v>78</v>
      </c>
      <c r="BK217" s="232">
        <f>ROUND(I217*H217,2)</f>
        <v>0</v>
      </c>
      <c r="BL217" s="24" t="s">
        <v>189</v>
      </c>
      <c r="BM217" s="24" t="s">
        <v>405</v>
      </c>
    </row>
    <row r="218" s="10" customFormat="1" ht="29.88" customHeight="1">
      <c r="B218" s="205"/>
      <c r="C218" s="206"/>
      <c r="D218" s="207" t="s">
        <v>69</v>
      </c>
      <c r="E218" s="219" t="s">
        <v>204</v>
      </c>
      <c r="F218" s="219" t="s">
        <v>205</v>
      </c>
      <c r="G218" s="206"/>
      <c r="H218" s="206"/>
      <c r="I218" s="209"/>
      <c r="J218" s="220">
        <f>BK218</f>
        <v>0</v>
      </c>
      <c r="K218" s="206"/>
      <c r="L218" s="211"/>
      <c r="M218" s="212"/>
      <c r="N218" s="213"/>
      <c r="O218" s="213"/>
      <c r="P218" s="214">
        <f>SUM(P219:P220)</f>
        <v>0</v>
      </c>
      <c r="Q218" s="213"/>
      <c r="R218" s="214">
        <f>SUM(R219:R220)</f>
        <v>0.0053400000000000001</v>
      </c>
      <c r="S218" s="213"/>
      <c r="T218" s="215">
        <f>SUM(T219:T220)</f>
        <v>0</v>
      </c>
      <c r="AR218" s="216" t="s">
        <v>80</v>
      </c>
      <c r="AT218" s="217" t="s">
        <v>69</v>
      </c>
      <c r="AU218" s="217" t="s">
        <v>78</v>
      </c>
      <c r="AY218" s="216" t="s">
        <v>125</v>
      </c>
      <c r="BK218" s="218">
        <f>SUM(BK219:BK220)</f>
        <v>0</v>
      </c>
    </row>
    <row r="219" s="1" customFormat="1" ht="25.5" customHeight="1">
      <c r="B219" s="46"/>
      <c r="C219" s="221" t="s">
        <v>406</v>
      </c>
      <c r="D219" s="221" t="s">
        <v>128</v>
      </c>
      <c r="E219" s="222" t="s">
        <v>407</v>
      </c>
      <c r="F219" s="223" t="s">
        <v>408</v>
      </c>
      <c r="G219" s="224" t="s">
        <v>151</v>
      </c>
      <c r="H219" s="225">
        <v>2</v>
      </c>
      <c r="I219" s="226"/>
      <c r="J219" s="227">
        <f>ROUND(I219*H219,2)</f>
        <v>0</v>
      </c>
      <c r="K219" s="223" t="s">
        <v>132</v>
      </c>
      <c r="L219" s="72"/>
      <c r="M219" s="228" t="s">
        <v>21</v>
      </c>
      <c r="N219" s="229" t="s">
        <v>41</v>
      </c>
      <c r="O219" s="47"/>
      <c r="P219" s="230">
        <f>O219*H219</f>
        <v>0</v>
      </c>
      <c r="Q219" s="230">
        <v>0.0026700000000000001</v>
      </c>
      <c r="R219" s="230">
        <f>Q219*H219</f>
        <v>0.0053400000000000001</v>
      </c>
      <c r="S219" s="230">
        <v>0</v>
      </c>
      <c r="T219" s="231">
        <f>S219*H219</f>
        <v>0</v>
      </c>
      <c r="AR219" s="24" t="s">
        <v>189</v>
      </c>
      <c r="AT219" s="24" t="s">
        <v>128</v>
      </c>
      <c r="AU219" s="24" t="s">
        <v>80</v>
      </c>
      <c r="AY219" s="24" t="s">
        <v>125</v>
      </c>
      <c r="BE219" s="232">
        <f>IF(N219="základní",J219,0)</f>
        <v>0</v>
      </c>
      <c r="BF219" s="232">
        <f>IF(N219="snížená",J219,0)</f>
        <v>0</v>
      </c>
      <c r="BG219" s="232">
        <f>IF(N219="zákl. přenesená",J219,0)</f>
        <v>0</v>
      </c>
      <c r="BH219" s="232">
        <f>IF(N219="sníž. přenesená",J219,0)</f>
        <v>0</v>
      </c>
      <c r="BI219" s="232">
        <f>IF(N219="nulová",J219,0)</f>
        <v>0</v>
      </c>
      <c r="BJ219" s="24" t="s">
        <v>78</v>
      </c>
      <c r="BK219" s="232">
        <f>ROUND(I219*H219,2)</f>
        <v>0</v>
      </c>
      <c r="BL219" s="24" t="s">
        <v>189</v>
      </c>
      <c r="BM219" s="24" t="s">
        <v>409</v>
      </c>
    </row>
    <row r="220" s="1" customFormat="1" ht="38.25" customHeight="1">
      <c r="B220" s="46"/>
      <c r="C220" s="221" t="s">
        <v>410</v>
      </c>
      <c r="D220" s="221" t="s">
        <v>128</v>
      </c>
      <c r="E220" s="222" t="s">
        <v>411</v>
      </c>
      <c r="F220" s="223" t="s">
        <v>412</v>
      </c>
      <c r="G220" s="224" t="s">
        <v>158</v>
      </c>
      <c r="H220" s="225">
        <v>0.0050000000000000001</v>
      </c>
      <c r="I220" s="226"/>
      <c r="J220" s="227">
        <f>ROUND(I220*H220,2)</f>
        <v>0</v>
      </c>
      <c r="K220" s="223" t="s">
        <v>132</v>
      </c>
      <c r="L220" s="72"/>
      <c r="M220" s="228" t="s">
        <v>21</v>
      </c>
      <c r="N220" s="229" t="s">
        <v>41</v>
      </c>
      <c r="O220" s="47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AR220" s="24" t="s">
        <v>189</v>
      </c>
      <c r="AT220" s="24" t="s">
        <v>128</v>
      </c>
      <c r="AU220" s="24" t="s">
        <v>80</v>
      </c>
      <c r="AY220" s="24" t="s">
        <v>125</v>
      </c>
      <c r="BE220" s="232">
        <f>IF(N220="základní",J220,0)</f>
        <v>0</v>
      </c>
      <c r="BF220" s="232">
        <f>IF(N220="snížená",J220,0)</f>
        <v>0</v>
      </c>
      <c r="BG220" s="232">
        <f>IF(N220="zákl. přenesená",J220,0)</f>
        <v>0</v>
      </c>
      <c r="BH220" s="232">
        <f>IF(N220="sníž. přenesená",J220,0)</f>
        <v>0</v>
      </c>
      <c r="BI220" s="232">
        <f>IF(N220="nulová",J220,0)</f>
        <v>0</v>
      </c>
      <c r="BJ220" s="24" t="s">
        <v>78</v>
      </c>
      <c r="BK220" s="232">
        <f>ROUND(I220*H220,2)</f>
        <v>0</v>
      </c>
      <c r="BL220" s="24" t="s">
        <v>189</v>
      </c>
      <c r="BM220" s="24" t="s">
        <v>413</v>
      </c>
    </row>
    <row r="221" s="10" customFormat="1" ht="29.88" customHeight="1">
      <c r="B221" s="205"/>
      <c r="C221" s="206"/>
      <c r="D221" s="207" t="s">
        <v>69</v>
      </c>
      <c r="E221" s="219" t="s">
        <v>414</v>
      </c>
      <c r="F221" s="219" t="s">
        <v>415</v>
      </c>
      <c r="G221" s="206"/>
      <c r="H221" s="206"/>
      <c r="I221" s="209"/>
      <c r="J221" s="220">
        <f>BK221</f>
        <v>0</v>
      </c>
      <c r="K221" s="206"/>
      <c r="L221" s="211"/>
      <c r="M221" s="212"/>
      <c r="N221" s="213"/>
      <c r="O221" s="213"/>
      <c r="P221" s="214">
        <f>SUM(P222:P225)</f>
        <v>0</v>
      </c>
      <c r="Q221" s="213"/>
      <c r="R221" s="214">
        <f>SUM(R222:R225)</f>
        <v>0.53853799999999996</v>
      </c>
      <c r="S221" s="213"/>
      <c r="T221" s="215">
        <f>SUM(T222:T225)</f>
        <v>0</v>
      </c>
      <c r="AR221" s="216" t="s">
        <v>80</v>
      </c>
      <c r="AT221" s="217" t="s">
        <v>69</v>
      </c>
      <c r="AU221" s="217" t="s">
        <v>78</v>
      </c>
      <c r="AY221" s="216" t="s">
        <v>125</v>
      </c>
      <c r="BK221" s="218">
        <f>SUM(BK222:BK225)</f>
        <v>0</v>
      </c>
    </row>
    <row r="222" s="1" customFormat="1" ht="38.25" customHeight="1">
      <c r="B222" s="46"/>
      <c r="C222" s="221" t="s">
        <v>416</v>
      </c>
      <c r="D222" s="221" t="s">
        <v>128</v>
      </c>
      <c r="E222" s="222" t="s">
        <v>417</v>
      </c>
      <c r="F222" s="223" t="s">
        <v>418</v>
      </c>
      <c r="G222" s="224" t="s">
        <v>140</v>
      </c>
      <c r="H222" s="225">
        <v>53.799999999999997</v>
      </c>
      <c r="I222" s="226"/>
      <c r="J222" s="227">
        <f>ROUND(I222*H222,2)</f>
        <v>0</v>
      </c>
      <c r="K222" s="223" t="s">
        <v>132</v>
      </c>
      <c r="L222" s="72"/>
      <c r="M222" s="228" t="s">
        <v>21</v>
      </c>
      <c r="N222" s="229" t="s">
        <v>41</v>
      </c>
      <c r="O222" s="47"/>
      <c r="P222" s="230">
        <f>O222*H222</f>
        <v>0</v>
      </c>
      <c r="Q222" s="230">
        <v>0.01001</v>
      </c>
      <c r="R222" s="230">
        <f>Q222*H222</f>
        <v>0.53853799999999996</v>
      </c>
      <c r="S222" s="230">
        <v>0</v>
      </c>
      <c r="T222" s="231">
        <f>S222*H222</f>
        <v>0</v>
      </c>
      <c r="AR222" s="24" t="s">
        <v>189</v>
      </c>
      <c r="AT222" s="24" t="s">
        <v>128</v>
      </c>
      <c r="AU222" s="24" t="s">
        <v>80</v>
      </c>
      <c r="AY222" s="24" t="s">
        <v>125</v>
      </c>
      <c r="BE222" s="232">
        <f>IF(N222="základní",J222,0)</f>
        <v>0</v>
      </c>
      <c r="BF222" s="232">
        <f>IF(N222="snížená",J222,0)</f>
        <v>0</v>
      </c>
      <c r="BG222" s="232">
        <f>IF(N222="zákl. přenesená",J222,0)</f>
        <v>0</v>
      </c>
      <c r="BH222" s="232">
        <f>IF(N222="sníž. přenesená",J222,0)</f>
        <v>0</v>
      </c>
      <c r="BI222" s="232">
        <f>IF(N222="nulová",J222,0)</f>
        <v>0</v>
      </c>
      <c r="BJ222" s="24" t="s">
        <v>78</v>
      </c>
      <c r="BK222" s="232">
        <f>ROUND(I222*H222,2)</f>
        <v>0</v>
      </c>
      <c r="BL222" s="24" t="s">
        <v>189</v>
      </c>
      <c r="BM222" s="24" t="s">
        <v>419</v>
      </c>
    </row>
    <row r="223" s="11" customFormat="1">
      <c r="B223" s="233"/>
      <c r="C223" s="234"/>
      <c r="D223" s="235" t="s">
        <v>135</v>
      </c>
      <c r="E223" s="236" t="s">
        <v>21</v>
      </c>
      <c r="F223" s="237" t="s">
        <v>420</v>
      </c>
      <c r="G223" s="234"/>
      <c r="H223" s="238">
        <v>53.799999999999997</v>
      </c>
      <c r="I223" s="239"/>
      <c r="J223" s="234"/>
      <c r="K223" s="234"/>
      <c r="L223" s="240"/>
      <c r="M223" s="241"/>
      <c r="N223" s="242"/>
      <c r="O223" s="242"/>
      <c r="P223" s="242"/>
      <c r="Q223" s="242"/>
      <c r="R223" s="242"/>
      <c r="S223" s="242"/>
      <c r="T223" s="243"/>
      <c r="AT223" s="244" t="s">
        <v>135</v>
      </c>
      <c r="AU223" s="244" t="s">
        <v>80</v>
      </c>
      <c r="AV223" s="11" t="s">
        <v>80</v>
      </c>
      <c r="AW223" s="11" t="s">
        <v>34</v>
      </c>
      <c r="AX223" s="11" t="s">
        <v>70</v>
      </c>
      <c r="AY223" s="244" t="s">
        <v>125</v>
      </c>
    </row>
    <row r="224" s="12" customFormat="1">
      <c r="B224" s="245"/>
      <c r="C224" s="246"/>
      <c r="D224" s="235" t="s">
        <v>135</v>
      </c>
      <c r="E224" s="247" t="s">
        <v>21</v>
      </c>
      <c r="F224" s="248" t="s">
        <v>137</v>
      </c>
      <c r="G224" s="246"/>
      <c r="H224" s="249">
        <v>53.799999999999997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AT224" s="255" t="s">
        <v>135</v>
      </c>
      <c r="AU224" s="255" t="s">
        <v>80</v>
      </c>
      <c r="AV224" s="12" t="s">
        <v>133</v>
      </c>
      <c r="AW224" s="12" t="s">
        <v>34</v>
      </c>
      <c r="AX224" s="12" t="s">
        <v>78</v>
      </c>
      <c r="AY224" s="255" t="s">
        <v>125</v>
      </c>
    </row>
    <row r="225" s="1" customFormat="1" ht="38.25" customHeight="1">
      <c r="B225" s="46"/>
      <c r="C225" s="221" t="s">
        <v>421</v>
      </c>
      <c r="D225" s="221" t="s">
        <v>128</v>
      </c>
      <c r="E225" s="222" t="s">
        <v>422</v>
      </c>
      <c r="F225" s="223" t="s">
        <v>423</v>
      </c>
      <c r="G225" s="224" t="s">
        <v>158</v>
      </c>
      <c r="H225" s="225">
        <v>0.53900000000000003</v>
      </c>
      <c r="I225" s="226"/>
      <c r="J225" s="227">
        <f>ROUND(I225*H225,2)</f>
        <v>0</v>
      </c>
      <c r="K225" s="223" t="s">
        <v>132</v>
      </c>
      <c r="L225" s="72"/>
      <c r="M225" s="228" t="s">
        <v>21</v>
      </c>
      <c r="N225" s="229" t="s">
        <v>41</v>
      </c>
      <c r="O225" s="47"/>
      <c r="P225" s="230">
        <f>O225*H225</f>
        <v>0</v>
      </c>
      <c r="Q225" s="230">
        <v>0</v>
      </c>
      <c r="R225" s="230">
        <f>Q225*H225</f>
        <v>0</v>
      </c>
      <c r="S225" s="230">
        <v>0</v>
      </c>
      <c r="T225" s="231">
        <f>S225*H225</f>
        <v>0</v>
      </c>
      <c r="AR225" s="24" t="s">
        <v>189</v>
      </c>
      <c r="AT225" s="24" t="s">
        <v>128</v>
      </c>
      <c r="AU225" s="24" t="s">
        <v>80</v>
      </c>
      <c r="AY225" s="24" t="s">
        <v>125</v>
      </c>
      <c r="BE225" s="232">
        <f>IF(N225="základní",J225,0)</f>
        <v>0</v>
      </c>
      <c r="BF225" s="232">
        <f>IF(N225="snížená",J225,0)</f>
        <v>0</v>
      </c>
      <c r="BG225" s="232">
        <f>IF(N225="zákl. přenesená",J225,0)</f>
        <v>0</v>
      </c>
      <c r="BH225" s="232">
        <f>IF(N225="sníž. přenesená",J225,0)</f>
        <v>0</v>
      </c>
      <c r="BI225" s="232">
        <f>IF(N225="nulová",J225,0)</f>
        <v>0</v>
      </c>
      <c r="BJ225" s="24" t="s">
        <v>78</v>
      </c>
      <c r="BK225" s="232">
        <f>ROUND(I225*H225,2)</f>
        <v>0</v>
      </c>
      <c r="BL225" s="24" t="s">
        <v>189</v>
      </c>
      <c r="BM225" s="24" t="s">
        <v>424</v>
      </c>
    </row>
    <row r="226" s="10" customFormat="1" ht="29.88" customHeight="1">
      <c r="B226" s="205"/>
      <c r="C226" s="206"/>
      <c r="D226" s="207" t="s">
        <v>69</v>
      </c>
      <c r="E226" s="219" t="s">
        <v>216</v>
      </c>
      <c r="F226" s="219" t="s">
        <v>217</v>
      </c>
      <c r="G226" s="206"/>
      <c r="H226" s="206"/>
      <c r="I226" s="209"/>
      <c r="J226" s="220">
        <f>BK226</f>
        <v>0</v>
      </c>
      <c r="K226" s="206"/>
      <c r="L226" s="211"/>
      <c r="M226" s="212"/>
      <c r="N226" s="213"/>
      <c r="O226" s="213"/>
      <c r="P226" s="214">
        <f>SUM(P227:P229)</f>
        <v>0</v>
      </c>
      <c r="Q226" s="213"/>
      <c r="R226" s="214">
        <f>SUM(R227:R229)</f>
        <v>0</v>
      </c>
      <c r="S226" s="213"/>
      <c r="T226" s="215">
        <f>SUM(T227:T229)</f>
        <v>0</v>
      </c>
      <c r="AR226" s="216" t="s">
        <v>80</v>
      </c>
      <c r="AT226" s="217" t="s">
        <v>69</v>
      </c>
      <c r="AU226" s="217" t="s">
        <v>78</v>
      </c>
      <c r="AY226" s="216" t="s">
        <v>125</v>
      </c>
      <c r="BK226" s="218">
        <f>SUM(BK227:BK229)</f>
        <v>0</v>
      </c>
    </row>
    <row r="227" s="1" customFormat="1" ht="25.5" customHeight="1">
      <c r="B227" s="46"/>
      <c r="C227" s="221" t="s">
        <v>425</v>
      </c>
      <c r="D227" s="221" t="s">
        <v>128</v>
      </c>
      <c r="E227" s="222" t="s">
        <v>426</v>
      </c>
      <c r="F227" s="223" t="s">
        <v>427</v>
      </c>
      <c r="G227" s="224" t="s">
        <v>151</v>
      </c>
      <c r="H227" s="225">
        <v>4</v>
      </c>
      <c r="I227" s="226"/>
      <c r="J227" s="227">
        <f>ROUND(I227*H227,2)</f>
        <v>0</v>
      </c>
      <c r="K227" s="223" t="s">
        <v>21</v>
      </c>
      <c r="L227" s="72"/>
      <c r="M227" s="228" t="s">
        <v>21</v>
      </c>
      <c r="N227" s="229" t="s">
        <v>41</v>
      </c>
      <c r="O227" s="47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AR227" s="24" t="s">
        <v>189</v>
      </c>
      <c r="AT227" s="24" t="s">
        <v>128</v>
      </c>
      <c r="AU227" s="24" t="s">
        <v>80</v>
      </c>
      <c r="AY227" s="24" t="s">
        <v>125</v>
      </c>
      <c r="BE227" s="232">
        <f>IF(N227="základní",J227,0)</f>
        <v>0</v>
      </c>
      <c r="BF227" s="232">
        <f>IF(N227="snížená",J227,0)</f>
        <v>0</v>
      </c>
      <c r="BG227" s="232">
        <f>IF(N227="zákl. přenesená",J227,0)</f>
        <v>0</v>
      </c>
      <c r="BH227" s="232">
        <f>IF(N227="sníž. přenesená",J227,0)</f>
        <v>0</v>
      </c>
      <c r="BI227" s="232">
        <f>IF(N227="nulová",J227,0)</f>
        <v>0</v>
      </c>
      <c r="BJ227" s="24" t="s">
        <v>78</v>
      </c>
      <c r="BK227" s="232">
        <f>ROUND(I227*H227,2)</f>
        <v>0</v>
      </c>
      <c r="BL227" s="24" t="s">
        <v>189</v>
      </c>
      <c r="BM227" s="24" t="s">
        <v>428</v>
      </c>
    </row>
    <row r="228" s="1" customFormat="1" ht="25.5" customHeight="1">
      <c r="B228" s="46"/>
      <c r="C228" s="221" t="s">
        <v>429</v>
      </c>
      <c r="D228" s="221" t="s">
        <v>128</v>
      </c>
      <c r="E228" s="222" t="s">
        <v>430</v>
      </c>
      <c r="F228" s="223" t="s">
        <v>431</v>
      </c>
      <c r="G228" s="224" t="s">
        <v>151</v>
      </c>
      <c r="H228" s="225">
        <v>2</v>
      </c>
      <c r="I228" s="226"/>
      <c r="J228" s="227">
        <f>ROUND(I228*H228,2)</f>
        <v>0</v>
      </c>
      <c r="K228" s="223" t="s">
        <v>21</v>
      </c>
      <c r="L228" s="72"/>
      <c r="M228" s="228" t="s">
        <v>21</v>
      </c>
      <c r="N228" s="229" t="s">
        <v>41</v>
      </c>
      <c r="O228" s="47"/>
      <c r="P228" s="230">
        <f>O228*H228</f>
        <v>0</v>
      </c>
      <c r="Q228" s="230">
        <v>0</v>
      </c>
      <c r="R228" s="230">
        <f>Q228*H228</f>
        <v>0</v>
      </c>
      <c r="S228" s="230">
        <v>0</v>
      </c>
      <c r="T228" s="231">
        <f>S228*H228</f>
        <v>0</v>
      </c>
      <c r="AR228" s="24" t="s">
        <v>189</v>
      </c>
      <c r="AT228" s="24" t="s">
        <v>128</v>
      </c>
      <c r="AU228" s="24" t="s">
        <v>80</v>
      </c>
      <c r="AY228" s="24" t="s">
        <v>125</v>
      </c>
      <c r="BE228" s="232">
        <f>IF(N228="základní",J228,0)</f>
        <v>0</v>
      </c>
      <c r="BF228" s="232">
        <f>IF(N228="snížená",J228,0)</f>
        <v>0</v>
      </c>
      <c r="BG228" s="232">
        <f>IF(N228="zákl. přenesená",J228,0)</f>
        <v>0</v>
      </c>
      <c r="BH228" s="232">
        <f>IF(N228="sníž. přenesená",J228,0)</f>
        <v>0</v>
      </c>
      <c r="BI228" s="232">
        <f>IF(N228="nulová",J228,0)</f>
        <v>0</v>
      </c>
      <c r="BJ228" s="24" t="s">
        <v>78</v>
      </c>
      <c r="BK228" s="232">
        <f>ROUND(I228*H228,2)</f>
        <v>0</v>
      </c>
      <c r="BL228" s="24" t="s">
        <v>189</v>
      </c>
      <c r="BM228" s="24" t="s">
        <v>432</v>
      </c>
    </row>
    <row r="229" s="1" customFormat="1" ht="25.5" customHeight="1">
      <c r="B229" s="46"/>
      <c r="C229" s="221" t="s">
        <v>433</v>
      </c>
      <c r="D229" s="221" t="s">
        <v>128</v>
      </c>
      <c r="E229" s="222" t="s">
        <v>434</v>
      </c>
      <c r="F229" s="223" t="s">
        <v>435</v>
      </c>
      <c r="G229" s="224" t="s">
        <v>151</v>
      </c>
      <c r="H229" s="225">
        <v>4</v>
      </c>
      <c r="I229" s="226"/>
      <c r="J229" s="227">
        <f>ROUND(I229*H229,2)</f>
        <v>0</v>
      </c>
      <c r="K229" s="223" t="s">
        <v>21</v>
      </c>
      <c r="L229" s="72"/>
      <c r="M229" s="228" t="s">
        <v>21</v>
      </c>
      <c r="N229" s="290" t="s">
        <v>41</v>
      </c>
      <c r="O229" s="291"/>
      <c r="P229" s="292">
        <f>O229*H229</f>
        <v>0</v>
      </c>
      <c r="Q229" s="292">
        <v>0</v>
      </c>
      <c r="R229" s="292">
        <f>Q229*H229</f>
        <v>0</v>
      </c>
      <c r="S229" s="292">
        <v>0</v>
      </c>
      <c r="T229" s="293">
        <f>S229*H229</f>
        <v>0</v>
      </c>
      <c r="AR229" s="24" t="s">
        <v>189</v>
      </c>
      <c r="AT229" s="24" t="s">
        <v>128</v>
      </c>
      <c r="AU229" s="24" t="s">
        <v>80</v>
      </c>
      <c r="AY229" s="24" t="s">
        <v>125</v>
      </c>
      <c r="BE229" s="232">
        <f>IF(N229="základní",J229,0)</f>
        <v>0</v>
      </c>
      <c r="BF229" s="232">
        <f>IF(N229="snížená",J229,0)</f>
        <v>0</v>
      </c>
      <c r="BG229" s="232">
        <f>IF(N229="zákl. přenesená",J229,0)</f>
        <v>0</v>
      </c>
      <c r="BH229" s="232">
        <f>IF(N229="sníž. přenesená",J229,0)</f>
        <v>0</v>
      </c>
      <c r="BI229" s="232">
        <f>IF(N229="nulová",J229,0)</f>
        <v>0</v>
      </c>
      <c r="BJ229" s="24" t="s">
        <v>78</v>
      </c>
      <c r="BK229" s="232">
        <f>ROUND(I229*H229,2)</f>
        <v>0</v>
      </c>
      <c r="BL229" s="24" t="s">
        <v>189</v>
      </c>
      <c r="BM229" s="24" t="s">
        <v>436</v>
      </c>
    </row>
    <row r="230" s="1" customFormat="1" ht="6.96" customHeight="1">
      <c r="B230" s="67"/>
      <c r="C230" s="68"/>
      <c r="D230" s="68"/>
      <c r="E230" s="68"/>
      <c r="F230" s="68"/>
      <c r="G230" s="68"/>
      <c r="H230" s="68"/>
      <c r="I230" s="166"/>
      <c r="J230" s="68"/>
      <c r="K230" s="68"/>
      <c r="L230" s="72"/>
    </row>
  </sheetData>
  <sheetProtection sheet="1" autoFilter="0" formatColumns="0" formatRows="0" objects="1" scenarios="1" spinCount="100000" saltValue="L3S1hq1rMtfUVCgyB0sB34LEhmP0J16SCl9/fjAUltNRBVlcCeyA3nWERYQFdz71Yhqz9C0DxArTxYv2CFs8sA==" hashValue="XcXOHK+iYLKtjBiksqseOwLDgHI8GVmvwZQEmtElxux2MC/C1UIYOLnCVJvnSaanWu5oFbu/9yi0atMYB78Gug==" algorithmName="SHA-512" password="CC35"/>
  <autoFilter ref="C86:K229"/>
  <mergeCells count="10">
    <mergeCell ref="E7:H7"/>
    <mergeCell ref="E9:H9"/>
    <mergeCell ref="E24:H24"/>
    <mergeCell ref="E45:H45"/>
    <mergeCell ref="E47:H47"/>
    <mergeCell ref="J51:J52"/>
    <mergeCell ref="E77:H77"/>
    <mergeCell ref="E79:H79"/>
    <mergeCell ref="G1:H1"/>
    <mergeCell ref="L2:V2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>
      <pane activePane="bottomLeft" state="frozen" topLeftCell="A2" ySplit="1"/>
    </sheetView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75" customWidth="1"/>
    <col min="7" max="7" width="8.67" customWidth="1"/>
    <col min="8" max="8" width="11.17" customWidth="1"/>
    <col min="9" max="9" width="12.67" style="136" customWidth="1"/>
    <col min="10" max="10" width="23.5" customWidth="1"/>
    <col min="11" max="11" width="15.5" customWidth="1"/>
    <col min="13" max="13" width="9.33" hidden="1"/>
    <col min="14" max="14" width="9.33" hidden="1"/>
    <col min="15" max="15" width="9.33" hidden="1"/>
    <col min="16" max="16" width="9.33" hidden="1"/>
    <col min="17" max="17" width="9.33" hidden="1"/>
    <col min="18" max="18" width="9.33" hidden="1"/>
    <col min="19" max="19" width="8.17" hidden="1" customWidth="1"/>
    <col min="20" max="20" width="29.6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1" ht="21.84" customHeight="1">
      <c r="A1" s="21"/>
      <c r="B1" s="137"/>
      <c r="C1" s="137"/>
      <c r="D1" s="138" t="s">
        <v>1</v>
      </c>
      <c r="E1" s="137"/>
      <c r="F1" s="139" t="s">
        <v>87</v>
      </c>
      <c r="G1" s="139" t="s">
        <v>88</v>
      </c>
      <c r="H1" s="139"/>
      <c r="I1" s="140"/>
      <c r="J1" s="139" t="s">
        <v>89</v>
      </c>
      <c r="K1" s="138" t="s">
        <v>90</v>
      </c>
      <c r="L1" s="139" t="s">
        <v>91</v>
      </c>
      <c r="M1" s="139"/>
      <c r="N1" s="139"/>
      <c r="O1" s="139"/>
      <c r="P1" s="139"/>
      <c r="Q1" s="139"/>
      <c r="R1" s="139"/>
      <c r="S1" s="139"/>
      <c r="T1" s="139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ht="36.96" customHeight="1">
      <c r="L2"/>
      <c r="AT2" s="24" t="s">
        <v>86</v>
      </c>
    </row>
    <row r="3" ht="6.96" customHeight="1">
      <c r="B3" s="25"/>
      <c r="C3" s="26"/>
      <c r="D3" s="26"/>
      <c r="E3" s="26"/>
      <c r="F3" s="26"/>
      <c r="G3" s="26"/>
      <c r="H3" s="26"/>
      <c r="I3" s="141"/>
      <c r="J3" s="26"/>
      <c r="K3" s="27"/>
      <c r="AT3" s="24" t="s">
        <v>80</v>
      </c>
    </row>
    <row r="4" ht="36.96" customHeight="1">
      <c r="B4" s="28"/>
      <c r="C4" s="29"/>
      <c r="D4" s="30" t="s">
        <v>92</v>
      </c>
      <c r="E4" s="29"/>
      <c r="F4" s="29"/>
      <c r="G4" s="29"/>
      <c r="H4" s="29"/>
      <c r="I4" s="142"/>
      <c r="J4" s="29"/>
      <c r="K4" s="31"/>
      <c r="M4" s="32" t="s">
        <v>12</v>
      </c>
      <c r="AT4" s="24" t="s">
        <v>6</v>
      </c>
    </row>
    <row r="5" ht="6.96" customHeight="1">
      <c r="B5" s="28"/>
      <c r="C5" s="29"/>
      <c r="D5" s="29"/>
      <c r="E5" s="29"/>
      <c r="F5" s="29"/>
      <c r="G5" s="29"/>
      <c r="H5" s="29"/>
      <c r="I5" s="142"/>
      <c r="J5" s="29"/>
      <c r="K5" s="31"/>
    </row>
    <row r="6">
      <c r="B6" s="28"/>
      <c r="C6" s="29"/>
      <c r="D6" s="40" t="s">
        <v>18</v>
      </c>
      <c r="E6" s="29"/>
      <c r="F6" s="29"/>
      <c r="G6" s="29"/>
      <c r="H6" s="29"/>
      <c r="I6" s="142"/>
      <c r="J6" s="29"/>
      <c r="K6" s="31"/>
    </row>
    <row r="7" ht="16.5" customHeight="1">
      <c r="B7" s="28"/>
      <c r="C7" s="29"/>
      <c r="D7" s="29"/>
      <c r="E7" s="143" t="str">
        <f>'Rekapitulace stavby'!K6</f>
        <v>Kompletní výměna střešního pláště včetně atik</v>
      </c>
      <c r="F7" s="40"/>
      <c r="G7" s="40"/>
      <c r="H7" s="40"/>
      <c r="I7" s="142"/>
      <c r="J7" s="29"/>
      <c r="K7" s="31"/>
    </row>
    <row r="8" s="1" customFormat="1">
      <c r="B8" s="46"/>
      <c r="C8" s="47"/>
      <c r="D8" s="40" t="s">
        <v>93</v>
      </c>
      <c r="E8" s="47"/>
      <c r="F8" s="47"/>
      <c r="G8" s="47"/>
      <c r="H8" s="47"/>
      <c r="I8" s="144"/>
      <c r="J8" s="47"/>
      <c r="K8" s="51"/>
    </row>
    <row r="9" s="1" customFormat="1" ht="36.96" customHeight="1">
      <c r="B9" s="46"/>
      <c r="C9" s="47"/>
      <c r="D9" s="47"/>
      <c r="E9" s="145" t="s">
        <v>437</v>
      </c>
      <c r="F9" s="47"/>
      <c r="G9" s="47"/>
      <c r="H9" s="47"/>
      <c r="I9" s="144"/>
      <c r="J9" s="47"/>
      <c r="K9" s="51"/>
    </row>
    <row r="10" s="1" customFormat="1">
      <c r="B10" s="46"/>
      <c r="C10" s="47"/>
      <c r="D10" s="47"/>
      <c r="E10" s="47"/>
      <c r="F10" s="47"/>
      <c r="G10" s="47"/>
      <c r="H10" s="47"/>
      <c r="I10" s="144"/>
      <c r="J10" s="47"/>
      <c r="K10" s="51"/>
    </row>
    <row r="11" s="1" customFormat="1" ht="14.4" customHeight="1">
      <c r="B11" s="46"/>
      <c r="C11" s="47"/>
      <c r="D11" s="40" t="s">
        <v>20</v>
      </c>
      <c r="E11" s="47"/>
      <c r="F11" s="35" t="s">
        <v>21</v>
      </c>
      <c r="G11" s="47"/>
      <c r="H11" s="47"/>
      <c r="I11" s="146" t="s">
        <v>22</v>
      </c>
      <c r="J11" s="35" t="s">
        <v>21</v>
      </c>
      <c r="K11" s="51"/>
    </row>
    <row r="12" s="1" customFormat="1" ht="14.4" customHeight="1">
      <c r="B12" s="46"/>
      <c r="C12" s="47"/>
      <c r="D12" s="40" t="s">
        <v>23</v>
      </c>
      <c r="E12" s="47"/>
      <c r="F12" s="35" t="s">
        <v>24</v>
      </c>
      <c r="G12" s="47"/>
      <c r="H12" s="47"/>
      <c r="I12" s="146" t="s">
        <v>25</v>
      </c>
      <c r="J12" s="147" t="str">
        <f>'Rekapitulace stavby'!AN8</f>
        <v>21. 5. 2018</v>
      </c>
      <c r="K12" s="51"/>
    </row>
    <row r="13" s="1" customFormat="1" ht="10.8" customHeight="1">
      <c r="B13" s="46"/>
      <c r="C13" s="47"/>
      <c r="D13" s="47"/>
      <c r="E13" s="47"/>
      <c r="F13" s="47"/>
      <c r="G13" s="47"/>
      <c r="H13" s="47"/>
      <c r="I13" s="144"/>
      <c r="J13" s="47"/>
      <c r="K13" s="51"/>
    </row>
    <row r="14" s="1" customFormat="1" ht="14.4" customHeight="1">
      <c r="B14" s="46"/>
      <c r="C14" s="47"/>
      <c r="D14" s="40" t="s">
        <v>27</v>
      </c>
      <c r="E14" s="47"/>
      <c r="F14" s="47"/>
      <c r="G14" s="47"/>
      <c r="H14" s="47"/>
      <c r="I14" s="146" t="s">
        <v>28</v>
      </c>
      <c r="J14" s="35" t="str">
        <f>IF('Rekapitulace stavby'!AN10="","",'Rekapitulace stavby'!AN10)</f>
        <v/>
      </c>
      <c r="K14" s="51"/>
    </row>
    <row r="15" s="1" customFormat="1" ht="18" customHeight="1">
      <c r="B15" s="46"/>
      <c r="C15" s="47"/>
      <c r="D15" s="47"/>
      <c r="E15" s="35" t="str">
        <f>IF('Rekapitulace stavby'!E11="","",'Rekapitulace stavby'!E11)</f>
        <v xml:space="preserve"> </v>
      </c>
      <c r="F15" s="47"/>
      <c r="G15" s="47"/>
      <c r="H15" s="47"/>
      <c r="I15" s="146" t="s">
        <v>30</v>
      </c>
      <c r="J15" s="35" t="str">
        <f>IF('Rekapitulace stavby'!AN11="","",'Rekapitulace stavby'!AN11)</f>
        <v/>
      </c>
      <c r="K15" s="51"/>
    </row>
    <row r="16" s="1" customFormat="1" ht="6.96" customHeight="1">
      <c r="B16" s="46"/>
      <c r="C16" s="47"/>
      <c r="D16" s="47"/>
      <c r="E16" s="47"/>
      <c r="F16" s="47"/>
      <c r="G16" s="47"/>
      <c r="H16" s="47"/>
      <c r="I16" s="144"/>
      <c r="J16" s="47"/>
      <c r="K16" s="51"/>
    </row>
    <row r="17" s="1" customFormat="1" ht="14.4" customHeight="1">
      <c r="B17" s="46"/>
      <c r="C17" s="47"/>
      <c r="D17" s="40" t="s">
        <v>31</v>
      </c>
      <c r="E17" s="47"/>
      <c r="F17" s="47"/>
      <c r="G17" s="47"/>
      <c r="H17" s="47"/>
      <c r="I17" s="146" t="s">
        <v>28</v>
      </c>
      <c r="J17" s="35" t="str">
        <f>IF('Rekapitulace stavby'!AN13="Vyplň údaj","",IF('Rekapitulace stavby'!AN13="","",'Rekapitulace stavby'!AN13))</f>
        <v/>
      </c>
      <c r="K17" s="51"/>
    </row>
    <row r="18" s="1" customFormat="1" ht="18" customHeight="1">
      <c r="B18" s="46"/>
      <c r="C18" s="47"/>
      <c r="D18" s="47"/>
      <c r="E18" s="35" t="str">
        <f>IF('Rekapitulace stavby'!E14="Vyplň údaj","",IF('Rekapitulace stavby'!E14="","",'Rekapitulace stavby'!E14))</f>
        <v/>
      </c>
      <c r="F18" s="47"/>
      <c r="G18" s="47"/>
      <c r="H18" s="47"/>
      <c r="I18" s="146" t="s">
        <v>30</v>
      </c>
      <c r="J18" s="35" t="str">
        <f>IF('Rekapitulace stavby'!AN14="Vyplň údaj","",IF('Rekapitulace stavby'!AN14="","",'Rekapitulace stavby'!AN14))</f>
        <v/>
      </c>
      <c r="K18" s="51"/>
    </row>
    <row r="19" s="1" customFormat="1" ht="6.96" customHeight="1">
      <c r="B19" s="46"/>
      <c r="C19" s="47"/>
      <c r="D19" s="47"/>
      <c r="E19" s="47"/>
      <c r="F19" s="47"/>
      <c r="G19" s="47"/>
      <c r="H19" s="47"/>
      <c r="I19" s="144"/>
      <c r="J19" s="47"/>
      <c r="K19" s="51"/>
    </row>
    <row r="20" s="1" customFormat="1" ht="14.4" customHeight="1">
      <c r="B20" s="46"/>
      <c r="C20" s="47"/>
      <c r="D20" s="40" t="s">
        <v>33</v>
      </c>
      <c r="E20" s="47"/>
      <c r="F20" s="47"/>
      <c r="G20" s="47"/>
      <c r="H20" s="47"/>
      <c r="I20" s="146" t="s">
        <v>28</v>
      </c>
      <c r="J20" s="35" t="str">
        <f>IF('Rekapitulace stavby'!AN16="","",'Rekapitulace stavby'!AN16)</f>
        <v/>
      </c>
      <c r="K20" s="51"/>
    </row>
    <row r="21" s="1" customFormat="1" ht="18" customHeight="1">
      <c r="B21" s="46"/>
      <c r="C21" s="47"/>
      <c r="D21" s="47"/>
      <c r="E21" s="35" t="str">
        <f>IF('Rekapitulace stavby'!E17="","",'Rekapitulace stavby'!E17)</f>
        <v xml:space="preserve"> </v>
      </c>
      <c r="F21" s="47"/>
      <c r="G21" s="47"/>
      <c r="H21" s="47"/>
      <c r="I21" s="146" t="s">
        <v>30</v>
      </c>
      <c r="J21" s="35" t="str">
        <f>IF('Rekapitulace stavby'!AN17="","",'Rekapitulace stavby'!AN17)</f>
        <v/>
      </c>
      <c r="K21" s="51"/>
    </row>
    <row r="22" s="1" customFormat="1" ht="6.96" customHeight="1">
      <c r="B22" s="46"/>
      <c r="C22" s="47"/>
      <c r="D22" s="47"/>
      <c r="E22" s="47"/>
      <c r="F22" s="47"/>
      <c r="G22" s="47"/>
      <c r="H22" s="47"/>
      <c r="I22" s="144"/>
      <c r="J22" s="47"/>
      <c r="K22" s="51"/>
    </row>
    <row r="23" s="1" customFormat="1" ht="14.4" customHeight="1">
      <c r="B23" s="46"/>
      <c r="C23" s="47"/>
      <c r="D23" s="40" t="s">
        <v>35</v>
      </c>
      <c r="E23" s="47"/>
      <c r="F23" s="47"/>
      <c r="G23" s="47"/>
      <c r="H23" s="47"/>
      <c r="I23" s="144"/>
      <c r="J23" s="47"/>
      <c r="K23" s="51"/>
    </row>
    <row r="24" s="6" customFormat="1" ht="16.5" customHeight="1">
      <c r="B24" s="148"/>
      <c r="C24" s="149"/>
      <c r="D24" s="149"/>
      <c r="E24" s="44" t="s">
        <v>21</v>
      </c>
      <c r="F24" s="44"/>
      <c r="G24" s="44"/>
      <c r="H24" s="44"/>
      <c r="I24" s="150"/>
      <c r="J24" s="149"/>
      <c r="K24" s="151"/>
    </row>
    <row r="25" s="1" customFormat="1" ht="6.96" customHeight="1">
      <c r="B25" s="46"/>
      <c r="C25" s="47"/>
      <c r="D25" s="47"/>
      <c r="E25" s="47"/>
      <c r="F25" s="47"/>
      <c r="G25" s="47"/>
      <c r="H25" s="47"/>
      <c r="I25" s="144"/>
      <c r="J25" s="47"/>
      <c r="K25" s="51"/>
    </row>
    <row r="26" s="1" customFormat="1" ht="6.96" customHeight="1">
      <c r="B26" s="46"/>
      <c r="C26" s="47"/>
      <c r="D26" s="106"/>
      <c r="E26" s="106"/>
      <c r="F26" s="106"/>
      <c r="G26" s="106"/>
      <c r="H26" s="106"/>
      <c r="I26" s="152"/>
      <c r="J26" s="106"/>
      <c r="K26" s="153"/>
    </row>
    <row r="27" s="1" customFormat="1" ht="25.44" customHeight="1">
      <c r="B27" s="46"/>
      <c r="C27" s="47"/>
      <c r="D27" s="154" t="s">
        <v>36</v>
      </c>
      <c r="E27" s="47"/>
      <c r="F27" s="47"/>
      <c r="G27" s="47"/>
      <c r="H27" s="47"/>
      <c r="I27" s="144"/>
      <c r="J27" s="155">
        <f>ROUND(J78,2)</f>
        <v>0</v>
      </c>
      <c r="K27" s="51"/>
    </row>
    <row r="28" s="1" customFormat="1" ht="6.96" customHeight="1">
      <c r="B28" s="46"/>
      <c r="C28" s="47"/>
      <c r="D28" s="106"/>
      <c r="E28" s="106"/>
      <c r="F28" s="106"/>
      <c r="G28" s="106"/>
      <c r="H28" s="106"/>
      <c r="I28" s="152"/>
      <c r="J28" s="106"/>
      <c r="K28" s="153"/>
    </row>
    <row r="29" s="1" customFormat="1" ht="14.4" customHeight="1">
      <c r="B29" s="46"/>
      <c r="C29" s="47"/>
      <c r="D29" s="47"/>
      <c r="E29" s="47"/>
      <c r="F29" s="52" t="s">
        <v>38</v>
      </c>
      <c r="G29" s="47"/>
      <c r="H29" s="47"/>
      <c r="I29" s="156" t="s">
        <v>37</v>
      </c>
      <c r="J29" s="52" t="s">
        <v>39</v>
      </c>
      <c r="K29" s="51"/>
    </row>
    <row r="30" s="1" customFormat="1" ht="14.4" customHeight="1">
      <c r="B30" s="46"/>
      <c r="C30" s="47"/>
      <c r="D30" s="55" t="s">
        <v>40</v>
      </c>
      <c r="E30" s="55" t="s">
        <v>41</v>
      </c>
      <c r="F30" s="157">
        <f>ROUND(SUM(BE78:BE98), 2)</f>
        <v>0</v>
      </c>
      <c r="G30" s="47"/>
      <c r="H30" s="47"/>
      <c r="I30" s="158">
        <v>0.20999999999999999</v>
      </c>
      <c r="J30" s="157">
        <f>ROUND(ROUND((SUM(BE78:BE98)), 2)*I30, 2)</f>
        <v>0</v>
      </c>
      <c r="K30" s="51"/>
    </row>
    <row r="31" s="1" customFormat="1" ht="14.4" customHeight="1">
      <c r="B31" s="46"/>
      <c r="C31" s="47"/>
      <c r="D31" s="47"/>
      <c r="E31" s="55" t="s">
        <v>42</v>
      </c>
      <c r="F31" s="157">
        <f>ROUND(SUM(BF78:BF98), 2)</f>
        <v>0</v>
      </c>
      <c r="G31" s="47"/>
      <c r="H31" s="47"/>
      <c r="I31" s="158">
        <v>0.14999999999999999</v>
      </c>
      <c r="J31" s="157">
        <f>ROUND(ROUND((SUM(BF78:BF98)), 2)*I31, 2)</f>
        <v>0</v>
      </c>
      <c r="K31" s="51"/>
    </row>
    <row r="32" hidden="1" s="1" customFormat="1" ht="14.4" customHeight="1">
      <c r="B32" s="46"/>
      <c r="C32" s="47"/>
      <c r="D32" s="47"/>
      <c r="E32" s="55" t="s">
        <v>43</v>
      </c>
      <c r="F32" s="157">
        <f>ROUND(SUM(BG78:BG98), 2)</f>
        <v>0</v>
      </c>
      <c r="G32" s="47"/>
      <c r="H32" s="47"/>
      <c r="I32" s="158">
        <v>0.20999999999999999</v>
      </c>
      <c r="J32" s="157">
        <v>0</v>
      </c>
      <c r="K32" s="51"/>
    </row>
    <row r="33" hidden="1" s="1" customFormat="1" ht="14.4" customHeight="1">
      <c r="B33" s="46"/>
      <c r="C33" s="47"/>
      <c r="D33" s="47"/>
      <c r="E33" s="55" t="s">
        <v>44</v>
      </c>
      <c r="F33" s="157">
        <f>ROUND(SUM(BH78:BH98), 2)</f>
        <v>0</v>
      </c>
      <c r="G33" s="47"/>
      <c r="H33" s="47"/>
      <c r="I33" s="158">
        <v>0.14999999999999999</v>
      </c>
      <c r="J33" s="157">
        <v>0</v>
      </c>
      <c r="K33" s="51"/>
    </row>
    <row r="34" hidden="1" s="1" customFormat="1" ht="14.4" customHeight="1">
      <c r="B34" s="46"/>
      <c r="C34" s="47"/>
      <c r="D34" s="47"/>
      <c r="E34" s="55" t="s">
        <v>45</v>
      </c>
      <c r="F34" s="157">
        <f>ROUND(SUM(BI78:BI98), 2)</f>
        <v>0</v>
      </c>
      <c r="G34" s="47"/>
      <c r="H34" s="47"/>
      <c r="I34" s="158">
        <v>0</v>
      </c>
      <c r="J34" s="157">
        <v>0</v>
      </c>
      <c r="K34" s="51"/>
    </row>
    <row r="35" s="1" customFormat="1" ht="6.96" customHeight="1">
      <c r="B35" s="46"/>
      <c r="C35" s="47"/>
      <c r="D35" s="47"/>
      <c r="E35" s="47"/>
      <c r="F35" s="47"/>
      <c r="G35" s="47"/>
      <c r="H35" s="47"/>
      <c r="I35" s="144"/>
      <c r="J35" s="47"/>
      <c r="K35" s="51"/>
    </row>
    <row r="36" s="1" customFormat="1" ht="25.44" customHeight="1">
      <c r="B36" s="46"/>
      <c r="C36" s="159"/>
      <c r="D36" s="160" t="s">
        <v>46</v>
      </c>
      <c r="E36" s="98"/>
      <c r="F36" s="98"/>
      <c r="G36" s="161" t="s">
        <v>47</v>
      </c>
      <c r="H36" s="162" t="s">
        <v>48</v>
      </c>
      <c r="I36" s="163"/>
      <c r="J36" s="164">
        <f>SUM(J27:J34)</f>
        <v>0</v>
      </c>
      <c r="K36" s="165"/>
    </row>
    <row r="37" s="1" customFormat="1" ht="14.4" customHeight="1">
      <c r="B37" s="67"/>
      <c r="C37" s="68"/>
      <c r="D37" s="68"/>
      <c r="E37" s="68"/>
      <c r="F37" s="68"/>
      <c r="G37" s="68"/>
      <c r="H37" s="68"/>
      <c r="I37" s="166"/>
      <c r="J37" s="68"/>
      <c r="K37" s="69"/>
    </row>
    <row r="41" s="1" customFormat="1" ht="6.96" customHeight="1">
      <c r="B41" s="167"/>
      <c r="C41" s="168"/>
      <c r="D41" s="168"/>
      <c r="E41" s="168"/>
      <c r="F41" s="168"/>
      <c r="G41" s="168"/>
      <c r="H41" s="168"/>
      <c r="I41" s="169"/>
      <c r="J41" s="168"/>
      <c r="K41" s="170"/>
    </row>
    <row r="42" s="1" customFormat="1" ht="36.96" customHeight="1">
      <c r="B42" s="46"/>
      <c r="C42" s="30" t="s">
        <v>95</v>
      </c>
      <c r="D42" s="47"/>
      <c r="E42" s="47"/>
      <c r="F42" s="47"/>
      <c r="G42" s="47"/>
      <c r="H42" s="47"/>
      <c r="I42" s="144"/>
      <c r="J42" s="47"/>
      <c r="K42" s="51"/>
    </row>
    <row r="43" s="1" customFormat="1" ht="6.96" customHeight="1">
      <c r="B43" s="46"/>
      <c r="C43" s="47"/>
      <c r="D43" s="47"/>
      <c r="E43" s="47"/>
      <c r="F43" s="47"/>
      <c r="G43" s="47"/>
      <c r="H43" s="47"/>
      <c r="I43" s="144"/>
      <c r="J43" s="47"/>
      <c r="K43" s="51"/>
    </row>
    <row r="44" s="1" customFormat="1" ht="14.4" customHeight="1">
      <c r="B44" s="46"/>
      <c r="C44" s="40" t="s">
        <v>18</v>
      </c>
      <c r="D44" s="47"/>
      <c r="E44" s="47"/>
      <c r="F44" s="47"/>
      <c r="G44" s="47"/>
      <c r="H44" s="47"/>
      <c r="I44" s="144"/>
      <c r="J44" s="47"/>
      <c r="K44" s="51"/>
    </row>
    <row r="45" s="1" customFormat="1" ht="16.5" customHeight="1">
      <c r="B45" s="46"/>
      <c r="C45" s="47"/>
      <c r="D45" s="47"/>
      <c r="E45" s="143" t="str">
        <f>E7</f>
        <v>Kompletní výměna střešního pláště včetně atik</v>
      </c>
      <c r="F45" s="40"/>
      <c r="G45" s="40"/>
      <c r="H45" s="40"/>
      <c r="I45" s="144"/>
      <c r="J45" s="47"/>
      <c r="K45" s="51"/>
    </row>
    <row r="46" s="1" customFormat="1" ht="14.4" customHeight="1">
      <c r="B46" s="46"/>
      <c r="C46" s="40" t="s">
        <v>93</v>
      </c>
      <c r="D46" s="47"/>
      <c r="E46" s="47"/>
      <c r="F46" s="47"/>
      <c r="G46" s="47"/>
      <c r="H46" s="47"/>
      <c r="I46" s="144"/>
      <c r="J46" s="47"/>
      <c r="K46" s="51"/>
    </row>
    <row r="47" s="1" customFormat="1" ht="17.25" customHeight="1">
      <c r="B47" s="46"/>
      <c r="C47" s="47"/>
      <c r="D47" s="47"/>
      <c r="E47" s="145" t="str">
        <f>E9</f>
        <v>003 - Vedlejší a ostatní náklady</v>
      </c>
      <c r="F47" s="47"/>
      <c r="G47" s="47"/>
      <c r="H47" s="47"/>
      <c r="I47" s="144"/>
      <c r="J47" s="47"/>
      <c r="K47" s="51"/>
    </row>
    <row r="48" s="1" customFormat="1" ht="6.96" customHeight="1">
      <c r="B48" s="46"/>
      <c r="C48" s="47"/>
      <c r="D48" s="47"/>
      <c r="E48" s="47"/>
      <c r="F48" s="47"/>
      <c r="G48" s="47"/>
      <c r="H48" s="47"/>
      <c r="I48" s="144"/>
      <c r="J48" s="47"/>
      <c r="K48" s="51"/>
    </row>
    <row r="49" s="1" customFormat="1" ht="18" customHeight="1">
      <c r="B49" s="46"/>
      <c r="C49" s="40" t="s">
        <v>23</v>
      </c>
      <c r="D49" s="47"/>
      <c r="E49" s="47"/>
      <c r="F49" s="35" t="str">
        <f>F12</f>
        <v>Kudelova 1855/8, 662 51, Brno</v>
      </c>
      <c r="G49" s="47"/>
      <c r="H49" s="47"/>
      <c r="I49" s="146" t="s">
        <v>25</v>
      </c>
      <c r="J49" s="147" t="str">
        <f>IF(J12="","",J12)</f>
        <v>21. 5. 2018</v>
      </c>
      <c r="K49" s="51"/>
    </row>
    <row r="50" s="1" customFormat="1" ht="6.96" customHeight="1">
      <c r="B50" s="46"/>
      <c r="C50" s="47"/>
      <c r="D50" s="47"/>
      <c r="E50" s="47"/>
      <c r="F50" s="47"/>
      <c r="G50" s="47"/>
      <c r="H50" s="47"/>
      <c r="I50" s="144"/>
      <c r="J50" s="47"/>
      <c r="K50" s="51"/>
    </row>
    <row r="51" s="1" customFormat="1">
      <c r="B51" s="46"/>
      <c r="C51" s="40" t="s">
        <v>27</v>
      </c>
      <c r="D51" s="47"/>
      <c r="E51" s="47"/>
      <c r="F51" s="35" t="str">
        <f>E15</f>
        <v xml:space="preserve"> </v>
      </c>
      <c r="G51" s="47"/>
      <c r="H51" s="47"/>
      <c r="I51" s="146" t="s">
        <v>33</v>
      </c>
      <c r="J51" s="44" t="str">
        <f>E21</f>
        <v xml:space="preserve"> </v>
      </c>
      <c r="K51" s="51"/>
    </row>
    <row r="52" s="1" customFormat="1" ht="14.4" customHeight="1">
      <c r="B52" s="46"/>
      <c r="C52" s="40" t="s">
        <v>31</v>
      </c>
      <c r="D52" s="47"/>
      <c r="E52" s="47"/>
      <c r="F52" s="35" t="str">
        <f>IF(E18="","",E18)</f>
        <v/>
      </c>
      <c r="G52" s="47"/>
      <c r="H52" s="47"/>
      <c r="I52" s="144"/>
      <c r="J52" s="171"/>
      <c r="K52" s="51"/>
    </row>
    <row r="53" s="1" customFormat="1" ht="10.32" customHeight="1">
      <c r="B53" s="46"/>
      <c r="C53" s="47"/>
      <c r="D53" s="47"/>
      <c r="E53" s="47"/>
      <c r="F53" s="47"/>
      <c r="G53" s="47"/>
      <c r="H53" s="47"/>
      <c r="I53" s="144"/>
      <c r="J53" s="47"/>
      <c r="K53" s="51"/>
    </row>
    <row r="54" s="1" customFormat="1" ht="29.28" customHeight="1">
      <c r="B54" s="46"/>
      <c r="C54" s="172" t="s">
        <v>96</v>
      </c>
      <c r="D54" s="159"/>
      <c r="E54" s="159"/>
      <c r="F54" s="159"/>
      <c r="G54" s="159"/>
      <c r="H54" s="159"/>
      <c r="I54" s="173"/>
      <c r="J54" s="174" t="s">
        <v>97</v>
      </c>
      <c r="K54" s="175"/>
    </row>
    <row r="55" s="1" customFormat="1" ht="10.32" customHeight="1">
      <c r="B55" s="46"/>
      <c r="C55" s="47"/>
      <c r="D55" s="47"/>
      <c r="E55" s="47"/>
      <c r="F55" s="47"/>
      <c r="G55" s="47"/>
      <c r="H55" s="47"/>
      <c r="I55" s="144"/>
      <c r="J55" s="47"/>
      <c r="K55" s="51"/>
    </row>
    <row r="56" s="1" customFormat="1" ht="29.28" customHeight="1">
      <c r="B56" s="46"/>
      <c r="C56" s="176" t="s">
        <v>98</v>
      </c>
      <c r="D56" s="47"/>
      <c r="E56" s="47"/>
      <c r="F56" s="47"/>
      <c r="G56" s="47"/>
      <c r="H56" s="47"/>
      <c r="I56" s="144"/>
      <c r="J56" s="155">
        <f>J78</f>
        <v>0</v>
      </c>
      <c r="K56" s="51"/>
      <c r="AU56" s="24" t="s">
        <v>99</v>
      </c>
    </row>
    <row r="57" s="7" customFormat="1" ht="24.96" customHeight="1">
      <c r="B57" s="177"/>
      <c r="C57" s="178"/>
      <c r="D57" s="179" t="s">
        <v>100</v>
      </c>
      <c r="E57" s="180"/>
      <c r="F57" s="180"/>
      <c r="G57" s="180"/>
      <c r="H57" s="180"/>
      <c r="I57" s="181"/>
      <c r="J57" s="182">
        <f>J79</f>
        <v>0</v>
      </c>
      <c r="K57" s="183"/>
    </row>
    <row r="58" s="8" customFormat="1" ht="19.92" customHeight="1">
      <c r="B58" s="184"/>
      <c r="C58" s="185"/>
      <c r="D58" s="186" t="s">
        <v>438</v>
      </c>
      <c r="E58" s="187"/>
      <c r="F58" s="187"/>
      <c r="G58" s="187"/>
      <c r="H58" s="187"/>
      <c r="I58" s="188"/>
      <c r="J58" s="189">
        <f>J80</f>
        <v>0</v>
      </c>
      <c r="K58" s="190"/>
    </row>
    <row r="59" s="1" customFormat="1" ht="21.84" customHeight="1">
      <c r="B59" s="46"/>
      <c r="C59" s="47"/>
      <c r="D59" s="47"/>
      <c r="E59" s="47"/>
      <c r="F59" s="47"/>
      <c r="G59" s="47"/>
      <c r="H59" s="47"/>
      <c r="I59" s="144"/>
      <c r="J59" s="47"/>
      <c r="K59" s="51"/>
    </row>
    <row r="60" s="1" customFormat="1" ht="6.96" customHeight="1">
      <c r="B60" s="67"/>
      <c r="C60" s="68"/>
      <c r="D60" s="68"/>
      <c r="E60" s="68"/>
      <c r="F60" s="68"/>
      <c r="G60" s="68"/>
      <c r="H60" s="68"/>
      <c r="I60" s="166"/>
      <c r="J60" s="68"/>
      <c r="K60" s="69"/>
    </row>
    <row r="64" s="1" customFormat="1" ht="6.96" customHeight="1">
      <c r="B64" s="70"/>
      <c r="C64" s="71"/>
      <c r="D64" s="71"/>
      <c r="E64" s="71"/>
      <c r="F64" s="71"/>
      <c r="G64" s="71"/>
      <c r="H64" s="71"/>
      <c r="I64" s="169"/>
      <c r="J64" s="71"/>
      <c r="K64" s="71"/>
      <c r="L64" s="72"/>
    </row>
    <row r="65" s="1" customFormat="1" ht="36.96" customHeight="1">
      <c r="B65" s="46"/>
      <c r="C65" s="73" t="s">
        <v>109</v>
      </c>
      <c r="D65" s="74"/>
      <c r="E65" s="74"/>
      <c r="F65" s="74"/>
      <c r="G65" s="74"/>
      <c r="H65" s="74"/>
      <c r="I65" s="191"/>
      <c r="J65" s="74"/>
      <c r="K65" s="74"/>
      <c r="L65" s="72"/>
    </row>
    <row r="66" s="1" customFormat="1" ht="6.96" customHeight="1">
      <c r="B66" s="46"/>
      <c r="C66" s="74"/>
      <c r="D66" s="74"/>
      <c r="E66" s="74"/>
      <c r="F66" s="74"/>
      <c r="G66" s="74"/>
      <c r="H66" s="74"/>
      <c r="I66" s="191"/>
      <c r="J66" s="74"/>
      <c r="K66" s="74"/>
      <c r="L66" s="72"/>
    </row>
    <row r="67" s="1" customFormat="1" ht="14.4" customHeight="1">
      <c r="B67" s="46"/>
      <c r="C67" s="76" t="s">
        <v>18</v>
      </c>
      <c r="D67" s="74"/>
      <c r="E67" s="74"/>
      <c r="F67" s="74"/>
      <c r="G67" s="74"/>
      <c r="H67" s="74"/>
      <c r="I67" s="191"/>
      <c r="J67" s="74"/>
      <c r="K67" s="74"/>
      <c r="L67" s="72"/>
    </row>
    <row r="68" s="1" customFormat="1" ht="16.5" customHeight="1">
      <c r="B68" s="46"/>
      <c r="C68" s="74"/>
      <c r="D68" s="74"/>
      <c r="E68" s="192" t="str">
        <f>E7</f>
        <v>Kompletní výměna střešního pláště včetně atik</v>
      </c>
      <c r="F68" s="76"/>
      <c r="G68" s="76"/>
      <c r="H68" s="76"/>
      <c r="I68" s="191"/>
      <c r="J68" s="74"/>
      <c r="K68" s="74"/>
      <c r="L68" s="72"/>
    </row>
    <row r="69" s="1" customFormat="1" ht="14.4" customHeight="1">
      <c r="B69" s="46"/>
      <c r="C69" s="76" t="s">
        <v>93</v>
      </c>
      <c r="D69" s="74"/>
      <c r="E69" s="74"/>
      <c r="F69" s="74"/>
      <c r="G69" s="74"/>
      <c r="H69" s="74"/>
      <c r="I69" s="191"/>
      <c r="J69" s="74"/>
      <c r="K69" s="74"/>
      <c r="L69" s="72"/>
    </row>
    <row r="70" s="1" customFormat="1" ht="17.25" customHeight="1">
      <c r="B70" s="46"/>
      <c r="C70" s="74"/>
      <c r="D70" s="74"/>
      <c r="E70" s="82" t="str">
        <f>E9</f>
        <v>003 - Vedlejší a ostatní náklady</v>
      </c>
      <c r="F70" s="74"/>
      <c r="G70" s="74"/>
      <c r="H70" s="74"/>
      <c r="I70" s="191"/>
      <c r="J70" s="74"/>
      <c r="K70" s="74"/>
      <c r="L70" s="72"/>
    </row>
    <row r="71" s="1" customFormat="1" ht="6.96" customHeight="1">
      <c r="B71" s="46"/>
      <c r="C71" s="74"/>
      <c r="D71" s="74"/>
      <c r="E71" s="74"/>
      <c r="F71" s="74"/>
      <c r="G71" s="74"/>
      <c r="H71" s="74"/>
      <c r="I71" s="191"/>
      <c r="J71" s="74"/>
      <c r="K71" s="74"/>
      <c r="L71" s="72"/>
    </row>
    <row r="72" s="1" customFormat="1" ht="18" customHeight="1">
      <c r="B72" s="46"/>
      <c r="C72" s="76" t="s">
        <v>23</v>
      </c>
      <c r="D72" s="74"/>
      <c r="E72" s="74"/>
      <c r="F72" s="193" t="str">
        <f>F12</f>
        <v>Kudelova 1855/8, 662 51, Brno</v>
      </c>
      <c r="G72" s="74"/>
      <c r="H72" s="74"/>
      <c r="I72" s="194" t="s">
        <v>25</v>
      </c>
      <c r="J72" s="85" t="str">
        <f>IF(J12="","",J12)</f>
        <v>21. 5. 2018</v>
      </c>
      <c r="K72" s="74"/>
      <c r="L72" s="72"/>
    </row>
    <row r="73" s="1" customFormat="1" ht="6.96" customHeight="1">
      <c r="B73" s="46"/>
      <c r="C73" s="74"/>
      <c r="D73" s="74"/>
      <c r="E73" s="74"/>
      <c r="F73" s="74"/>
      <c r="G73" s="74"/>
      <c r="H73" s="74"/>
      <c r="I73" s="191"/>
      <c r="J73" s="74"/>
      <c r="K73" s="74"/>
      <c r="L73" s="72"/>
    </row>
    <row r="74" s="1" customFormat="1">
      <c r="B74" s="46"/>
      <c r="C74" s="76" t="s">
        <v>27</v>
      </c>
      <c r="D74" s="74"/>
      <c r="E74" s="74"/>
      <c r="F74" s="193" t="str">
        <f>E15</f>
        <v xml:space="preserve"> </v>
      </c>
      <c r="G74" s="74"/>
      <c r="H74" s="74"/>
      <c r="I74" s="194" t="s">
        <v>33</v>
      </c>
      <c r="J74" s="193" t="str">
        <f>E21</f>
        <v xml:space="preserve"> </v>
      </c>
      <c r="K74" s="74"/>
      <c r="L74" s="72"/>
    </row>
    <row r="75" s="1" customFormat="1" ht="14.4" customHeight="1">
      <c r="B75" s="46"/>
      <c r="C75" s="76" t="s">
        <v>31</v>
      </c>
      <c r="D75" s="74"/>
      <c r="E75" s="74"/>
      <c r="F75" s="193" t="str">
        <f>IF(E18="","",E18)</f>
        <v/>
      </c>
      <c r="G75" s="74"/>
      <c r="H75" s="74"/>
      <c r="I75" s="191"/>
      <c r="J75" s="74"/>
      <c r="K75" s="74"/>
      <c r="L75" s="72"/>
    </row>
    <row r="76" s="1" customFormat="1" ht="10.32" customHeight="1">
      <c r="B76" s="46"/>
      <c r="C76" s="74"/>
      <c r="D76" s="74"/>
      <c r="E76" s="74"/>
      <c r="F76" s="74"/>
      <c r="G76" s="74"/>
      <c r="H76" s="74"/>
      <c r="I76" s="191"/>
      <c r="J76" s="74"/>
      <c r="K76" s="74"/>
      <c r="L76" s="72"/>
    </row>
    <row r="77" s="9" customFormat="1" ht="29.28" customHeight="1">
      <c r="B77" s="195"/>
      <c r="C77" s="196" t="s">
        <v>110</v>
      </c>
      <c r="D77" s="197" t="s">
        <v>55</v>
      </c>
      <c r="E77" s="197" t="s">
        <v>51</v>
      </c>
      <c r="F77" s="197" t="s">
        <v>111</v>
      </c>
      <c r="G77" s="197" t="s">
        <v>112</v>
      </c>
      <c r="H77" s="197" t="s">
        <v>113</v>
      </c>
      <c r="I77" s="198" t="s">
        <v>114</v>
      </c>
      <c r="J77" s="197" t="s">
        <v>97</v>
      </c>
      <c r="K77" s="199" t="s">
        <v>115</v>
      </c>
      <c r="L77" s="200"/>
      <c r="M77" s="102" t="s">
        <v>116</v>
      </c>
      <c r="N77" s="103" t="s">
        <v>40</v>
      </c>
      <c r="O77" s="103" t="s">
        <v>117</v>
      </c>
      <c r="P77" s="103" t="s">
        <v>118</v>
      </c>
      <c r="Q77" s="103" t="s">
        <v>119</v>
      </c>
      <c r="R77" s="103" t="s">
        <v>120</v>
      </c>
      <c r="S77" s="103" t="s">
        <v>121</v>
      </c>
      <c r="T77" s="104" t="s">
        <v>122</v>
      </c>
    </row>
    <row r="78" s="1" customFormat="1" ht="29.28" customHeight="1">
      <c r="B78" s="46"/>
      <c r="C78" s="108" t="s">
        <v>98</v>
      </c>
      <c r="D78" s="74"/>
      <c r="E78" s="74"/>
      <c r="F78" s="74"/>
      <c r="G78" s="74"/>
      <c r="H78" s="74"/>
      <c r="I78" s="191"/>
      <c r="J78" s="201">
        <f>BK78</f>
        <v>0</v>
      </c>
      <c r="K78" s="74"/>
      <c r="L78" s="72"/>
      <c r="M78" s="105"/>
      <c r="N78" s="106"/>
      <c r="O78" s="106"/>
      <c r="P78" s="202">
        <f>P79</f>
        <v>0</v>
      </c>
      <c r="Q78" s="106"/>
      <c r="R78" s="202">
        <f>R79</f>
        <v>0</v>
      </c>
      <c r="S78" s="106"/>
      <c r="T78" s="203">
        <f>T79</f>
        <v>0</v>
      </c>
      <c r="AT78" s="24" t="s">
        <v>69</v>
      </c>
      <c r="AU78" s="24" t="s">
        <v>99</v>
      </c>
      <c r="BK78" s="204">
        <f>BK79</f>
        <v>0</v>
      </c>
    </row>
    <row r="79" s="10" customFormat="1" ht="37.44" customHeight="1">
      <c r="B79" s="205"/>
      <c r="C79" s="206"/>
      <c r="D79" s="207" t="s">
        <v>69</v>
      </c>
      <c r="E79" s="208" t="s">
        <v>123</v>
      </c>
      <c r="F79" s="208" t="s">
        <v>124</v>
      </c>
      <c r="G79" s="206"/>
      <c r="H79" s="206"/>
      <c r="I79" s="209"/>
      <c r="J79" s="210">
        <f>BK79</f>
        <v>0</v>
      </c>
      <c r="K79" s="206"/>
      <c r="L79" s="211"/>
      <c r="M79" s="212"/>
      <c r="N79" s="213"/>
      <c r="O79" s="213"/>
      <c r="P79" s="214">
        <f>P80</f>
        <v>0</v>
      </c>
      <c r="Q79" s="213"/>
      <c r="R79" s="214">
        <f>R80</f>
        <v>0</v>
      </c>
      <c r="S79" s="213"/>
      <c r="T79" s="215">
        <f>T80</f>
        <v>0</v>
      </c>
      <c r="AR79" s="216" t="s">
        <v>78</v>
      </c>
      <c r="AT79" s="217" t="s">
        <v>69</v>
      </c>
      <c r="AU79" s="217" t="s">
        <v>70</v>
      </c>
      <c r="AY79" s="216" t="s">
        <v>125</v>
      </c>
      <c r="BK79" s="218">
        <f>BK80</f>
        <v>0</v>
      </c>
    </row>
    <row r="80" s="10" customFormat="1" ht="19.92" customHeight="1">
      <c r="B80" s="205"/>
      <c r="C80" s="206"/>
      <c r="D80" s="207" t="s">
        <v>69</v>
      </c>
      <c r="E80" s="219" t="s">
        <v>126</v>
      </c>
      <c r="F80" s="219" t="s">
        <v>439</v>
      </c>
      <c r="G80" s="206"/>
      <c r="H80" s="206"/>
      <c r="I80" s="209"/>
      <c r="J80" s="220">
        <f>BK80</f>
        <v>0</v>
      </c>
      <c r="K80" s="206"/>
      <c r="L80" s="211"/>
      <c r="M80" s="212"/>
      <c r="N80" s="213"/>
      <c r="O80" s="213"/>
      <c r="P80" s="214">
        <f>SUM(P81:P98)</f>
        <v>0</v>
      </c>
      <c r="Q80" s="213"/>
      <c r="R80" s="214">
        <f>SUM(R81:R98)</f>
        <v>0</v>
      </c>
      <c r="S80" s="213"/>
      <c r="T80" s="215">
        <f>SUM(T81:T98)</f>
        <v>0</v>
      </c>
      <c r="AR80" s="216" t="s">
        <v>78</v>
      </c>
      <c r="AT80" s="217" t="s">
        <v>69</v>
      </c>
      <c r="AU80" s="217" t="s">
        <v>78</v>
      </c>
      <c r="AY80" s="216" t="s">
        <v>125</v>
      </c>
      <c r="BK80" s="218">
        <f>SUM(BK81:BK98)</f>
        <v>0</v>
      </c>
    </row>
    <row r="81" s="1" customFormat="1" ht="16.5" customHeight="1">
      <c r="B81" s="46"/>
      <c r="C81" s="221" t="s">
        <v>78</v>
      </c>
      <c r="D81" s="221" t="s">
        <v>128</v>
      </c>
      <c r="E81" s="222" t="s">
        <v>440</v>
      </c>
      <c r="F81" s="223" t="s">
        <v>441</v>
      </c>
      <c r="G81" s="224" t="s">
        <v>442</v>
      </c>
      <c r="H81" s="225">
        <v>1</v>
      </c>
      <c r="I81" s="226"/>
      <c r="J81" s="227">
        <f>ROUND(I81*H81,2)</f>
        <v>0</v>
      </c>
      <c r="K81" s="223" t="s">
        <v>21</v>
      </c>
      <c r="L81" s="72"/>
      <c r="M81" s="228" t="s">
        <v>21</v>
      </c>
      <c r="N81" s="229" t="s">
        <v>41</v>
      </c>
      <c r="O81" s="47"/>
      <c r="P81" s="230">
        <f>O81*H81</f>
        <v>0</v>
      </c>
      <c r="Q81" s="230">
        <v>0</v>
      </c>
      <c r="R81" s="230">
        <f>Q81*H81</f>
        <v>0</v>
      </c>
      <c r="S81" s="230">
        <v>0</v>
      </c>
      <c r="T81" s="231">
        <f>S81*H81</f>
        <v>0</v>
      </c>
      <c r="AR81" s="24" t="s">
        <v>133</v>
      </c>
      <c r="AT81" s="24" t="s">
        <v>128</v>
      </c>
      <c r="AU81" s="24" t="s">
        <v>80</v>
      </c>
      <c r="AY81" s="24" t="s">
        <v>125</v>
      </c>
      <c r="BE81" s="232">
        <f>IF(N81="základní",J81,0)</f>
        <v>0</v>
      </c>
      <c r="BF81" s="232">
        <f>IF(N81="snížená",J81,0)</f>
        <v>0</v>
      </c>
      <c r="BG81" s="232">
        <f>IF(N81="zákl. přenesená",J81,0)</f>
        <v>0</v>
      </c>
      <c r="BH81" s="232">
        <f>IF(N81="sníž. přenesená",J81,0)</f>
        <v>0</v>
      </c>
      <c r="BI81" s="232">
        <f>IF(N81="nulová",J81,0)</f>
        <v>0</v>
      </c>
      <c r="BJ81" s="24" t="s">
        <v>78</v>
      </c>
      <c r="BK81" s="232">
        <f>ROUND(I81*H81,2)</f>
        <v>0</v>
      </c>
      <c r="BL81" s="24" t="s">
        <v>133</v>
      </c>
      <c r="BM81" s="24" t="s">
        <v>443</v>
      </c>
    </row>
    <row r="82" s="1" customFormat="1" ht="16.5" customHeight="1">
      <c r="B82" s="46"/>
      <c r="C82" s="221" t="s">
        <v>80</v>
      </c>
      <c r="D82" s="221" t="s">
        <v>128</v>
      </c>
      <c r="E82" s="222" t="s">
        <v>444</v>
      </c>
      <c r="F82" s="223" t="s">
        <v>445</v>
      </c>
      <c r="G82" s="224" t="s">
        <v>442</v>
      </c>
      <c r="H82" s="225">
        <v>1</v>
      </c>
      <c r="I82" s="226"/>
      <c r="J82" s="227">
        <f>ROUND(I82*H82,2)</f>
        <v>0</v>
      </c>
      <c r="K82" s="223" t="s">
        <v>21</v>
      </c>
      <c r="L82" s="72"/>
      <c r="M82" s="228" t="s">
        <v>21</v>
      </c>
      <c r="N82" s="229" t="s">
        <v>41</v>
      </c>
      <c r="O82" s="47"/>
      <c r="P82" s="230">
        <f>O82*H82</f>
        <v>0</v>
      </c>
      <c r="Q82" s="230">
        <v>0</v>
      </c>
      <c r="R82" s="230">
        <f>Q82*H82</f>
        <v>0</v>
      </c>
      <c r="S82" s="230">
        <v>0</v>
      </c>
      <c r="T82" s="231">
        <f>S82*H82</f>
        <v>0</v>
      </c>
      <c r="AR82" s="24" t="s">
        <v>133</v>
      </c>
      <c r="AT82" s="24" t="s">
        <v>128</v>
      </c>
      <c r="AU82" s="24" t="s">
        <v>80</v>
      </c>
      <c r="AY82" s="24" t="s">
        <v>125</v>
      </c>
      <c r="BE82" s="232">
        <f>IF(N82="základní",J82,0)</f>
        <v>0</v>
      </c>
      <c r="BF82" s="232">
        <f>IF(N82="snížená",J82,0)</f>
        <v>0</v>
      </c>
      <c r="BG82" s="232">
        <f>IF(N82="zákl. přenesená",J82,0)</f>
        <v>0</v>
      </c>
      <c r="BH82" s="232">
        <f>IF(N82="sníž. přenesená",J82,0)</f>
        <v>0</v>
      </c>
      <c r="BI82" s="232">
        <f>IF(N82="nulová",J82,0)</f>
        <v>0</v>
      </c>
      <c r="BJ82" s="24" t="s">
        <v>78</v>
      </c>
      <c r="BK82" s="232">
        <f>ROUND(I82*H82,2)</f>
        <v>0</v>
      </c>
      <c r="BL82" s="24" t="s">
        <v>133</v>
      </c>
      <c r="BM82" s="24" t="s">
        <v>446</v>
      </c>
    </row>
    <row r="83" s="1" customFormat="1" ht="16.5" customHeight="1">
      <c r="B83" s="46"/>
      <c r="C83" s="221" t="s">
        <v>144</v>
      </c>
      <c r="D83" s="221" t="s">
        <v>128</v>
      </c>
      <c r="E83" s="222" t="s">
        <v>447</v>
      </c>
      <c r="F83" s="223" t="s">
        <v>448</v>
      </c>
      <c r="G83" s="224" t="s">
        <v>442</v>
      </c>
      <c r="H83" s="225">
        <v>1</v>
      </c>
      <c r="I83" s="226"/>
      <c r="J83" s="227">
        <f>ROUND(I83*H83,2)</f>
        <v>0</v>
      </c>
      <c r="K83" s="223" t="s">
        <v>21</v>
      </c>
      <c r="L83" s="72"/>
      <c r="M83" s="228" t="s">
        <v>21</v>
      </c>
      <c r="N83" s="229" t="s">
        <v>41</v>
      </c>
      <c r="O83" s="47"/>
      <c r="P83" s="230">
        <f>O83*H83</f>
        <v>0</v>
      </c>
      <c r="Q83" s="230">
        <v>0</v>
      </c>
      <c r="R83" s="230">
        <f>Q83*H83</f>
        <v>0</v>
      </c>
      <c r="S83" s="230">
        <v>0</v>
      </c>
      <c r="T83" s="231">
        <f>S83*H83</f>
        <v>0</v>
      </c>
      <c r="AR83" s="24" t="s">
        <v>133</v>
      </c>
      <c r="AT83" s="24" t="s">
        <v>128</v>
      </c>
      <c r="AU83" s="24" t="s">
        <v>80</v>
      </c>
      <c r="AY83" s="24" t="s">
        <v>125</v>
      </c>
      <c r="BE83" s="232">
        <f>IF(N83="základní",J83,0)</f>
        <v>0</v>
      </c>
      <c r="BF83" s="232">
        <f>IF(N83="snížená",J83,0)</f>
        <v>0</v>
      </c>
      <c r="BG83" s="232">
        <f>IF(N83="zákl. přenesená",J83,0)</f>
        <v>0</v>
      </c>
      <c r="BH83" s="232">
        <f>IF(N83="sníž. přenesená",J83,0)</f>
        <v>0</v>
      </c>
      <c r="BI83" s="232">
        <f>IF(N83="nulová",J83,0)</f>
        <v>0</v>
      </c>
      <c r="BJ83" s="24" t="s">
        <v>78</v>
      </c>
      <c r="BK83" s="232">
        <f>ROUND(I83*H83,2)</f>
        <v>0</v>
      </c>
      <c r="BL83" s="24" t="s">
        <v>133</v>
      </c>
      <c r="BM83" s="24" t="s">
        <v>449</v>
      </c>
    </row>
    <row r="84" s="1" customFormat="1" ht="16.5" customHeight="1">
      <c r="B84" s="46"/>
      <c r="C84" s="221" t="s">
        <v>133</v>
      </c>
      <c r="D84" s="221" t="s">
        <v>128</v>
      </c>
      <c r="E84" s="222" t="s">
        <v>450</v>
      </c>
      <c r="F84" s="223" t="s">
        <v>451</v>
      </c>
      <c r="G84" s="224" t="s">
        <v>442</v>
      </c>
      <c r="H84" s="225">
        <v>0</v>
      </c>
      <c r="I84" s="226"/>
      <c r="J84" s="227">
        <f>ROUND(I84*H84,2)</f>
        <v>0</v>
      </c>
      <c r="K84" s="223" t="s">
        <v>21</v>
      </c>
      <c r="L84" s="72"/>
      <c r="M84" s="228" t="s">
        <v>21</v>
      </c>
      <c r="N84" s="229" t="s">
        <v>41</v>
      </c>
      <c r="O84" s="47"/>
      <c r="P84" s="230">
        <f>O84*H84</f>
        <v>0</v>
      </c>
      <c r="Q84" s="230">
        <v>0</v>
      </c>
      <c r="R84" s="230">
        <f>Q84*H84</f>
        <v>0</v>
      </c>
      <c r="S84" s="230">
        <v>0</v>
      </c>
      <c r="T84" s="231">
        <f>S84*H84</f>
        <v>0</v>
      </c>
      <c r="AR84" s="24" t="s">
        <v>133</v>
      </c>
      <c r="AT84" s="24" t="s">
        <v>128</v>
      </c>
      <c r="AU84" s="24" t="s">
        <v>80</v>
      </c>
      <c r="AY84" s="24" t="s">
        <v>125</v>
      </c>
      <c r="BE84" s="232">
        <f>IF(N84="základní",J84,0)</f>
        <v>0</v>
      </c>
      <c r="BF84" s="232">
        <f>IF(N84="snížená",J84,0)</f>
        <v>0</v>
      </c>
      <c r="BG84" s="232">
        <f>IF(N84="zákl. přenesená",J84,0)</f>
        <v>0</v>
      </c>
      <c r="BH84" s="232">
        <f>IF(N84="sníž. přenesená",J84,0)</f>
        <v>0</v>
      </c>
      <c r="BI84" s="232">
        <f>IF(N84="nulová",J84,0)</f>
        <v>0</v>
      </c>
      <c r="BJ84" s="24" t="s">
        <v>78</v>
      </c>
      <c r="BK84" s="232">
        <f>ROUND(I84*H84,2)</f>
        <v>0</v>
      </c>
      <c r="BL84" s="24" t="s">
        <v>133</v>
      </c>
      <c r="BM84" s="24" t="s">
        <v>452</v>
      </c>
    </row>
    <row r="85" s="1" customFormat="1" ht="16.5" customHeight="1">
      <c r="B85" s="46"/>
      <c r="C85" s="221" t="s">
        <v>155</v>
      </c>
      <c r="D85" s="221" t="s">
        <v>128</v>
      </c>
      <c r="E85" s="222" t="s">
        <v>453</v>
      </c>
      <c r="F85" s="223" t="s">
        <v>454</v>
      </c>
      <c r="G85" s="224" t="s">
        <v>442</v>
      </c>
      <c r="H85" s="225">
        <v>1</v>
      </c>
      <c r="I85" s="226"/>
      <c r="J85" s="227">
        <f>ROUND(I85*H85,2)</f>
        <v>0</v>
      </c>
      <c r="K85" s="223" t="s">
        <v>21</v>
      </c>
      <c r="L85" s="72"/>
      <c r="M85" s="228" t="s">
        <v>21</v>
      </c>
      <c r="N85" s="229" t="s">
        <v>41</v>
      </c>
      <c r="O85" s="47"/>
      <c r="P85" s="230">
        <f>O85*H85</f>
        <v>0</v>
      </c>
      <c r="Q85" s="230">
        <v>0</v>
      </c>
      <c r="R85" s="230">
        <f>Q85*H85</f>
        <v>0</v>
      </c>
      <c r="S85" s="230">
        <v>0</v>
      </c>
      <c r="T85" s="231">
        <f>S85*H85</f>
        <v>0</v>
      </c>
      <c r="AR85" s="24" t="s">
        <v>133</v>
      </c>
      <c r="AT85" s="24" t="s">
        <v>128</v>
      </c>
      <c r="AU85" s="24" t="s">
        <v>80</v>
      </c>
      <c r="AY85" s="24" t="s">
        <v>125</v>
      </c>
      <c r="BE85" s="232">
        <f>IF(N85="základní",J85,0)</f>
        <v>0</v>
      </c>
      <c r="BF85" s="232">
        <f>IF(N85="snížená",J85,0)</f>
        <v>0</v>
      </c>
      <c r="BG85" s="232">
        <f>IF(N85="zákl. přenesená",J85,0)</f>
        <v>0</v>
      </c>
      <c r="BH85" s="232">
        <f>IF(N85="sníž. přenesená",J85,0)</f>
        <v>0</v>
      </c>
      <c r="BI85" s="232">
        <f>IF(N85="nulová",J85,0)</f>
        <v>0</v>
      </c>
      <c r="BJ85" s="24" t="s">
        <v>78</v>
      </c>
      <c r="BK85" s="232">
        <f>ROUND(I85*H85,2)</f>
        <v>0</v>
      </c>
      <c r="BL85" s="24" t="s">
        <v>133</v>
      </c>
      <c r="BM85" s="24" t="s">
        <v>455</v>
      </c>
    </row>
    <row r="86" s="1" customFormat="1" ht="16.5" customHeight="1">
      <c r="B86" s="46"/>
      <c r="C86" s="221" t="s">
        <v>160</v>
      </c>
      <c r="D86" s="221" t="s">
        <v>128</v>
      </c>
      <c r="E86" s="222" t="s">
        <v>456</v>
      </c>
      <c r="F86" s="223" t="s">
        <v>457</v>
      </c>
      <c r="G86" s="224" t="s">
        <v>442</v>
      </c>
      <c r="H86" s="225">
        <v>0</v>
      </c>
      <c r="I86" s="226"/>
      <c r="J86" s="227">
        <f>ROUND(I86*H86,2)</f>
        <v>0</v>
      </c>
      <c r="K86" s="223" t="s">
        <v>21</v>
      </c>
      <c r="L86" s="72"/>
      <c r="M86" s="228" t="s">
        <v>21</v>
      </c>
      <c r="N86" s="229" t="s">
        <v>41</v>
      </c>
      <c r="O86" s="47"/>
      <c r="P86" s="230">
        <f>O86*H86</f>
        <v>0</v>
      </c>
      <c r="Q86" s="230">
        <v>0</v>
      </c>
      <c r="R86" s="230">
        <f>Q86*H86</f>
        <v>0</v>
      </c>
      <c r="S86" s="230">
        <v>0</v>
      </c>
      <c r="T86" s="231">
        <f>S86*H86</f>
        <v>0</v>
      </c>
      <c r="AR86" s="24" t="s">
        <v>133</v>
      </c>
      <c r="AT86" s="24" t="s">
        <v>128</v>
      </c>
      <c r="AU86" s="24" t="s">
        <v>80</v>
      </c>
      <c r="AY86" s="24" t="s">
        <v>125</v>
      </c>
      <c r="BE86" s="232">
        <f>IF(N86="základní",J86,0)</f>
        <v>0</v>
      </c>
      <c r="BF86" s="232">
        <f>IF(N86="snížená",J86,0)</f>
        <v>0</v>
      </c>
      <c r="BG86" s="232">
        <f>IF(N86="zákl. přenesená",J86,0)</f>
        <v>0</v>
      </c>
      <c r="BH86" s="232">
        <f>IF(N86="sníž. přenesená",J86,0)</f>
        <v>0</v>
      </c>
      <c r="BI86" s="232">
        <f>IF(N86="nulová",J86,0)</f>
        <v>0</v>
      </c>
      <c r="BJ86" s="24" t="s">
        <v>78</v>
      </c>
      <c r="BK86" s="232">
        <f>ROUND(I86*H86,2)</f>
        <v>0</v>
      </c>
      <c r="BL86" s="24" t="s">
        <v>133</v>
      </c>
      <c r="BM86" s="24" t="s">
        <v>458</v>
      </c>
    </row>
    <row r="87" s="1" customFormat="1" ht="16.5" customHeight="1">
      <c r="B87" s="46"/>
      <c r="C87" s="221" t="s">
        <v>165</v>
      </c>
      <c r="D87" s="221" t="s">
        <v>128</v>
      </c>
      <c r="E87" s="222" t="s">
        <v>459</v>
      </c>
      <c r="F87" s="223" t="s">
        <v>460</v>
      </c>
      <c r="G87" s="224" t="s">
        <v>442</v>
      </c>
      <c r="H87" s="225">
        <v>0</v>
      </c>
      <c r="I87" s="226"/>
      <c r="J87" s="227">
        <f>ROUND(I87*H87,2)</f>
        <v>0</v>
      </c>
      <c r="K87" s="223" t="s">
        <v>21</v>
      </c>
      <c r="L87" s="72"/>
      <c r="M87" s="228" t="s">
        <v>21</v>
      </c>
      <c r="N87" s="229" t="s">
        <v>41</v>
      </c>
      <c r="O87" s="47"/>
      <c r="P87" s="230">
        <f>O87*H87</f>
        <v>0</v>
      </c>
      <c r="Q87" s="230">
        <v>0</v>
      </c>
      <c r="R87" s="230">
        <f>Q87*H87</f>
        <v>0</v>
      </c>
      <c r="S87" s="230">
        <v>0</v>
      </c>
      <c r="T87" s="231">
        <f>S87*H87</f>
        <v>0</v>
      </c>
      <c r="AR87" s="24" t="s">
        <v>133</v>
      </c>
      <c r="AT87" s="24" t="s">
        <v>128</v>
      </c>
      <c r="AU87" s="24" t="s">
        <v>80</v>
      </c>
      <c r="AY87" s="24" t="s">
        <v>125</v>
      </c>
      <c r="BE87" s="232">
        <f>IF(N87="základní",J87,0)</f>
        <v>0</v>
      </c>
      <c r="BF87" s="232">
        <f>IF(N87="snížená",J87,0)</f>
        <v>0</v>
      </c>
      <c r="BG87" s="232">
        <f>IF(N87="zákl. přenesená",J87,0)</f>
        <v>0</v>
      </c>
      <c r="BH87" s="232">
        <f>IF(N87="sníž. přenesená",J87,0)</f>
        <v>0</v>
      </c>
      <c r="BI87" s="232">
        <f>IF(N87="nulová",J87,0)</f>
        <v>0</v>
      </c>
      <c r="BJ87" s="24" t="s">
        <v>78</v>
      </c>
      <c r="BK87" s="232">
        <f>ROUND(I87*H87,2)</f>
        <v>0</v>
      </c>
      <c r="BL87" s="24" t="s">
        <v>133</v>
      </c>
      <c r="BM87" s="24" t="s">
        <v>461</v>
      </c>
    </row>
    <row r="88" s="1" customFormat="1" ht="16.5" customHeight="1">
      <c r="B88" s="46"/>
      <c r="C88" s="221" t="s">
        <v>170</v>
      </c>
      <c r="D88" s="221" t="s">
        <v>128</v>
      </c>
      <c r="E88" s="222" t="s">
        <v>462</v>
      </c>
      <c r="F88" s="223" t="s">
        <v>463</v>
      </c>
      <c r="G88" s="224" t="s">
        <v>442</v>
      </c>
      <c r="H88" s="225">
        <v>0</v>
      </c>
      <c r="I88" s="226"/>
      <c r="J88" s="227">
        <f>ROUND(I88*H88,2)</f>
        <v>0</v>
      </c>
      <c r="K88" s="223" t="s">
        <v>21</v>
      </c>
      <c r="L88" s="72"/>
      <c r="M88" s="228" t="s">
        <v>21</v>
      </c>
      <c r="N88" s="229" t="s">
        <v>41</v>
      </c>
      <c r="O88" s="47"/>
      <c r="P88" s="230">
        <f>O88*H88</f>
        <v>0</v>
      </c>
      <c r="Q88" s="230">
        <v>0</v>
      </c>
      <c r="R88" s="230">
        <f>Q88*H88</f>
        <v>0</v>
      </c>
      <c r="S88" s="230">
        <v>0</v>
      </c>
      <c r="T88" s="231">
        <f>S88*H88</f>
        <v>0</v>
      </c>
      <c r="AR88" s="24" t="s">
        <v>133</v>
      </c>
      <c r="AT88" s="24" t="s">
        <v>128</v>
      </c>
      <c r="AU88" s="24" t="s">
        <v>80</v>
      </c>
      <c r="AY88" s="24" t="s">
        <v>125</v>
      </c>
      <c r="BE88" s="232">
        <f>IF(N88="základní",J88,0)</f>
        <v>0</v>
      </c>
      <c r="BF88" s="232">
        <f>IF(N88="snížená",J88,0)</f>
        <v>0</v>
      </c>
      <c r="BG88" s="232">
        <f>IF(N88="zákl. přenesená",J88,0)</f>
        <v>0</v>
      </c>
      <c r="BH88" s="232">
        <f>IF(N88="sníž. přenesená",J88,0)</f>
        <v>0</v>
      </c>
      <c r="BI88" s="232">
        <f>IF(N88="nulová",J88,0)</f>
        <v>0</v>
      </c>
      <c r="BJ88" s="24" t="s">
        <v>78</v>
      </c>
      <c r="BK88" s="232">
        <f>ROUND(I88*H88,2)</f>
        <v>0</v>
      </c>
      <c r="BL88" s="24" t="s">
        <v>133</v>
      </c>
      <c r="BM88" s="24" t="s">
        <v>464</v>
      </c>
    </row>
    <row r="89" s="1" customFormat="1" ht="16.5" customHeight="1">
      <c r="B89" s="46"/>
      <c r="C89" s="221" t="s">
        <v>126</v>
      </c>
      <c r="D89" s="221" t="s">
        <v>128</v>
      </c>
      <c r="E89" s="222" t="s">
        <v>465</v>
      </c>
      <c r="F89" s="223" t="s">
        <v>466</v>
      </c>
      <c r="G89" s="224" t="s">
        <v>442</v>
      </c>
      <c r="H89" s="225">
        <v>0</v>
      </c>
      <c r="I89" s="226"/>
      <c r="J89" s="227">
        <f>ROUND(I89*H89,2)</f>
        <v>0</v>
      </c>
      <c r="K89" s="223" t="s">
        <v>21</v>
      </c>
      <c r="L89" s="72"/>
      <c r="M89" s="228" t="s">
        <v>21</v>
      </c>
      <c r="N89" s="229" t="s">
        <v>41</v>
      </c>
      <c r="O89" s="47"/>
      <c r="P89" s="230">
        <f>O89*H89</f>
        <v>0</v>
      </c>
      <c r="Q89" s="230">
        <v>0</v>
      </c>
      <c r="R89" s="230">
        <f>Q89*H89</f>
        <v>0</v>
      </c>
      <c r="S89" s="230">
        <v>0</v>
      </c>
      <c r="T89" s="231">
        <f>S89*H89</f>
        <v>0</v>
      </c>
      <c r="AR89" s="24" t="s">
        <v>133</v>
      </c>
      <c r="AT89" s="24" t="s">
        <v>128</v>
      </c>
      <c r="AU89" s="24" t="s">
        <v>80</v>
      </c>
      <c r="AY89" s="24" t="s">
        <v>125</v>
      </c>
      <c r="BE89" s="232">
        <f>IF(N89="základní",J89,0)</f>
        <v>0</v>
      </c>
      <c r="BF89" s="232">
        <f>IF(N89="snížená",J89,0)</f>
        <v>0</v>
      </c>
      <c r="BG89" s="232">
        <f>IF(N89="zákl. přenesená",J89,0)</f>
        <v>0</v>
      </c>
      <c r="BH89" s="232">
        <f>IF(N89="sníž. přenesená",J89,0)</f>
        <v>0</v>
      </c>
      <c r="BI89" s="232">
        <f>IF(N89="nulová",J89,0)</f>
        <v>0</v>
      </c>
      <c r="BJ89" s="24" t="s">
        <v>78</v>
      </c>
      <c r="BK89" s="232">
        <f>ROUND(I89*H89,2)</f>
        <v>0</v>
      </c>
      <c r="BL89" s="24" t="s">
        <v>133</v>
      </c>
      <c r="BM89" s="24" t="s">
        <v>467</v>
      </c>
    </row>
    <row r="90" s="1" customFormat="1" ht="16.5" customHeight="1">
      <c r="B90" s="46"/>
      <c r="C90" s="221" t="s">
        <v>178</v>
      </c>
      <c r="D90" s="221" t="s">
        <v>128</v>
      </c>
      <c r="E90" s="222" t="s">
        <v>468</v>
      </c>
      <c r="F90" s="223" t="s">
        <v>469</v>
      </c>
      <c r="G90" s="224" t="s">
        <v>442</v>
      </c>
      <c r="H90" s="225">
        <v>0</v>
      </c>
      <c r="I90" s="226"/>
      <c r="J90" s="227">
        <f>ROUND(I90*H90,2)</f>
        <v>0</v>
      </c>
      <c r="K90" s="223" t="s">
        <v>21</v>
      </c>
      <c r="L90" s="72"/>
      <c r="M90" s="228" t="s">
        <v>21</v>
      </c>
      <c r="N90" s="229" t="s">
        <v>41</v>
      </c>
      <c r="O90" s="47"/>
      <c r="P90" s="230">
        <f>O90*H90</f>
        <v>0</v>
      </c>
      <c r="Q90" s="230">
        <v>0</v>
      </c>
      <c r="R90" s="230">
        <f>Q90*H90</f>
        <v>0</v>
      </c>
      <c r="S90" s="230">
        <v>0</v>
      </c>
      <c r="T90" s="231">
        <f>S90*H90</f>
        <v>0</v>
      </c>
      <c r="AR90" s="24" t="s">
        <v>133</v>
      </c>
      <c r="AT90" s="24" t="s">
        <v>128</v>
      </c>
      <c r="AU90" s="24" t="s">
        <v>80</v>
      </c>
      <c r="AY90" s="24" t="s">
        <v>125</v>
      </c>
      <c r="BE90" s="232">
        <f>IF(N90="základní",J90,0)</f>
        <v>0</v>
      </c>
      <c r="BF90" s="232">
        <f>IF(N90="snížená",J90,0)</f>
        <v>0</v>
      </c>
      <c r="BG90" s="232">
        <f>IF(N90="zákl. přenesená",J90,0)</f>
        <v>0</v>
      </c>
      <c r="BH90" s="232">
        <f>IF(N90="sníž. přenesená",J90,0)</f>
        <v>0</v>
      </c>
      <c r="BI90" s="232">
        <f>IF(N90="nulová",J90,0)</f>
        <v>0</v>
      </c>
      <c r="BJ90" s="24" t="s">
        <v>78</v>
      </c>
      <c r="BK90" s="232">
        <f>ROUND(I90*H90,2)</f>
        <v>0</v>
      </c>
      <c r="BL90" s="24" t="s">
        <v>133</v>
      </c>
      <c r="BM90" s="24" t="s">
        <v>470</v>
      </c>
    </row>
    <row r="91" s="1" customFormat="1" ht="16.5" customHeight="1">
      <c r="B91" s="46"/>
      <c r="C91" s="221" t="s">
        <v>186</v>
      </c>
      <c r="D91" s="221" t="s">
        <v>128</v>
      </c>
      <c r="E91" s="222" t="s">
        <v>471</v>
      </c>
      <c r="F91" s="223" t="s">
        <v>472</v>
      </c>
      <c r="G91" s="224" t="s">
        <v>442</v>
      </c>
      <c r="H91" s="225">
        <v>0</v>
      </c>
      <c r="I91" s="226"/>
      <c r="J91" s="227">
        <f>ROUND(I91*H91,2)</f>
        <v>0</v>
      </c>
      <c r="K91" s="223" t="s">
        <v>21</v>
      </c>
      <c r="L91" s="72"/>
      <c r="M91" s="228" t="s">
        <v>21</v>
      </c>
      <c r="N91" s="229" t="s">
        <v>41</v>
      </c>
      <c r="O91" s="47"/>
      <c r="P91" s="230">
        <f>O91*H91</f>
        <v>0</v>
      </c>
      <c r="Q91" s="230">
        <v>0</v>
      </c>
      <c r="R91" s="230">
        <f>Q91*H91</f>
        <v>0</v>
      </c>
      <c r="S91" s="230">
        <v>0</v>
      </c>
      <c r="T91" s="231">
        <f>S91*H91</f>
        <v>0</v>
      </c>
      <c r="AR91" s="24" t="s">
        <v>133</v>
      </c>
      <c r="AT91" s="24" t="s">
        <v>128</v>
      </c>
      <c r="AU91" s="24" t="s">
        <v>80</v>
      </c>
      <c r="AY91" s="24" t="s">
        <v>125</v>
      </c>
      <c r="BE91" s="232">
        <f>IF(N91="základní",J91,0)</f>
        <v>0</v>
      </c>
      <c r="BF91" s="232">
        <f>IF(N91="snížená",J91,0)</f>
        <v>0</v>
      </c>
      <c r="BG91" s="232">
        <f>IF(N91="zákl. přenesená",J91,0)</f>
        <v>0</v>
      </c>
      <c r="BH91" s="232">
        <f>IF(N91="sníž. přenesená",J91,0)</f>
        <v>0</v>
      </c>
      <c r="BI91" s="232">
        <f>IF(N91="nulová",J91,0)</f>
        <v>0</v>
      </c>
      <c r="BJ91" s="24" t="s">
        <v>78</v>
      </c>
      <c r="BK91" s="232">
        <f>ROUND(I91*H91,2)</f>
        <v>0</v>
      </c>
      <c r="BL91" s="24" t="s">
        <v>133</v>
      </c>
      <c r="BM91" s="24" t="s">
        <v>473</v>
      </c>
    </row>
    <row r="92" s="1" customFormat="1" ht="16.5" customHeight="1">
      <c r="B92" s="46"/>
      <c r="C92" s="221" t="s">
        <v>194</v>
      </c>
      <c r="D92" s="221" t="s">
        <v>128</v>
      </c>
      <c r="E92" s="222" t="s">
        <v>474</v>
      </c>
      <c r="F92" s="223" t="s">
        <v>475</v>
      </c>
      <c r="G92" s="224" t="s">
        <v>442</v>
      </c>
      <c r="H92" s="225">
        <v>0</v>
      </c>
      <c r="I92" s="226"/>
      <c r="J92" s="227">
        <f>ROUND(I92*H92,2)</f>
        <v>0</v>
      </c>
      <c r="K92" s="223" t="s">
        <v>21</v>
      </c>
      <c r="L92" s="72"/>
      <c r="M92" s="228" t="s">
        <v>21</v>
      </c>
      <c r="N92" s="229" t="s">
        <v>41</v>
      </c>
      <c r="O92" s="47"/>
      <c r="P92" s="230">
        <f>O92*H92</f>
        <v>0</v>
      </c>
      <c r="Q92" s="230">
        <v>0</v>
      </c>
      <c r="R92" s="230">
        <f>Q92*H92</f>
        <v>0</v>
      </c>
      <c r="S92" s="230">
        <v>0</v>
      </c>
      <c r="T92" s="231">
        <f>S92*H92</f>
        <v>0</v>
      </c>
      <c r="AR92" s="24" t="s">
        <v>133</v>
      </c>
      <c r="AT92" s="24" t="s">
        <v>128</v>
      </c>
      <c r="AU92" s="24" t="s">
        <v>80</v>
      </c>
      <c r="AY92" s="24" t="s">
        <v>125</v>
      </c>
      <c r="BE92" s="232">
        <f>IF(N92="základní",J92,0)</f>
        <v>0</v>
      </c>
      <c r="BF92" s="232">
        <f>IF(N92="snížená",J92,0)</f>
        <v>0</v>
      </c>
      <c r="BG92" s="232">
        <f>IF(N92="zákl. přenesená",J92,0)</f>
        <v>0</v>
      </c>
      <c r="BH92" s="232">
        <f>IF(N92="sníž. přenesená",J92,0)</f>
        <v>0</v>
      </c>
      <c r="BI92" s="232">
        <f>IF(N92="nulová",J92,0)</f>
        <v>0</v>
      </c>
      <c r="BJ92" s="24" t="s">
        <v>78</v>
      </c>
      <c r="BK92" s="232">
        <f>ROUND(I92*H92,2)</f>
        <v>0</v>
      </c>
      <c r="BL92" s="24" t="s">
        <v>133</v>
      </c>
      <c r="BM92" s="24" t="s">
        <v>476</v>
      </c>
    </row>
    <row r="93" s="1" customFormat="1" ht="16.5" customHeight="1">
      <c r="B93" s="46"/>
      <c r="C93" s="221" t="s">
        <v>199</v>
      </c>
      <c r="D93" s="221" t="s">
        <v>128</v>
      </c>
      <c r="E93" s="222" t="s">
        <v>477</v>
      </c>
      <c r="F93" s="223" t="s">
        <v>478</v>
      </c>
      <c r="G93" s="224" t="s">
        <v>442</v>
      </c>
      <c r="H93" s="225">
        <v>0</v>
      </c>
      <c r="I93" s="226"/>
      <c r="J93" s="227">
        <f>ROUND(I93*H93,2)</f>
        <v>0</v>
      </c>
      <c r="K93" s="223" t="s">
        <v>21</v>
      </c>
      <c r="L93" s="72"/>
      <c r="M93" s="228" t="s">
        <v>21</v>
      </c>
      <c r="N93" s="229" t="s">
        <v>41</v>
      </c>
      <c r="O93" s="47"/>
      <c r="P93" s="230">
        <f>O93*H93</f>
        <v>0</v>
      </c>
      <c r="Q93" s="230">
        <v>0</v>
      </c>
      <c r="R93" s="230">
        <f>Q93*H93</f>
        <v>0</v>
      </c>
      <c r="S93" s="230">
        <v>0</v>
      </c>
      <c r="T93" s="231">
        <f>S93*H93</f>
        <v>0</v>
      </c>
      <c r="AR93" s="24" t="s">
        <v>133</v>
      </c>
      <c r="AT93" s="24" t="s">
        <v>128</v>
      </c>
      <c r="AU93" s="24" t="s">
        <v>80</v>
      </c>
      <c r="AY93" s="24" t="s">
        <v>125</v>
      </c>
      <c r="BE93" s="232">
        <f>IF(N93="základní",J93,0)</f>
        <v>0</v>
      </c>
      <c r="BF93" s="232">
        <f>IF(N93="snížená",J93,0)</f>
        <v>0</v>
      </c>
      <c r="BG93" s="232">
        <f>IF(N93="zákl. přenesená",J93,0)</f>
        <v>0</v>
      </c>
      <c r="BH93" s="232">
        <f>IF(N93="sníž. přenesená",J93,0)</f>
        <v>0</v>
      </c>
      <c r="BI93" s="232">
        <f>IF(N93="nulová",J93,0)</f>
        <v>0</v>
      </c>
      <c r="BJ93" s="24" t="s">
        <v>78</v>
      </c>
      <c r="BK93" s="232">
        <f>ROUND(I93*H93,2)</f>
        <v>0</v>
      </c>
      <c r="BL93" s="24" t="s">
        <v>133</v>
      </c>
      <c r="BM93" s="24" t="s">
        <v>479</v>
      </c>
    </row>
    <row r="94" s="1" customFormat="1" ht="16.5" customHeight="1">
      <c r="B94" s="46"/>
      <c r="C94" s="221" t="s">
        <v>206</v>
      </c>
      <c r="D94" s="221" t="s">
        <v>128</v>
      </c>
      <c r="E94" s="222" t="s">
        <v>480</v>
      </c>
      <c r="F94" s="223" t="s">
        <v>481</v>
      </c>
      <c r="G94" s="224" t="s">
        <v>442</v>
      </c>
      <c r="H94" s="225">
        <v>0</v>
      </c>
      <c r="I94" s="226"/>
      <c r="J94" s="227">
        <f>ROUND(I94*H94,2)</f>
        <v>0</v>
      </c>
      <c r="K94" s="223" t="s">
        <v>21</v>
      </c>
      <c r="L94" s="72"/>
      <c r="M94" s="228" t="s">
        <v>21</v>
      </c>
      <c r="N94" s="229" t="s">
        <v>41</v>
      </c>
      <c r="O94" s="47"/>
      <c r="P94" s="230">
        <f>O94*H94</f>
        <v>0</v>
      </c>
      <c r="Q94" s="230">
        <v>0</v>
      </c>
      <c r="R94" s="230">
        <f>Q94*H94</f>
        <v>0</v>
      </c>
      <c r="S94" s="230">
        <v>0</v>
      </c>
      <c r="T94" s="231">
        <f>S94*H94</f>
        <v>0</v>
      </c>
      <c r="AR94" s="24" t="s">
        <v>133</v>
      </c>
      <c r="AT94" s="24" t="s">
        <v>128</v>
      </c>
      <c r="AU94" s="24" t="s">
        <v>80</v>
      </c>
      <c r="AY94" s="24" t="s">
        <v>125</v>
      </c>
      <c r="BE94" s="232">
        <f>IF(N94="základní",J94,0)</f>
        <v>0</v>
      </c>
      <c r="BF94" s="232">
        <f>IF(N94="snížená",J94,0)</f>
        <v>0</v>
      </c>
      <c r="BG94" s="232">
        <f>IF(N94="zákl. přenesená",J94,0)</f>
        <v>0</v>
      </c>
      <c r="BH94" s="232">
        <f>IF(N94="sníž. přenesená",J94,0)</f>
        <v>0</v>
      </c>
      <c r="BI94" s="232">
        <f>IF(N94="nulová",J94,0)</f>
        <v>0</v>
      </c>
      <c r="BJ94" s="24" t="s">
        <v>78</v>
      </c>
      <c r="BK94" s="232">
        <f>ROUND(I94*H94,2)</f>
        <v>0</v>
      </c>
      <c r="BL94" s="24" t="s">
        <v>133</v>
      </c>
      <c r="BM94" s="24" t="s">
        <v>482</v>
      </c>
    </row>
    <row r="95" s="1" customFormat="1" ht="16.5" customHeight="1">
      <c r="B95" s="46"/>
      <c r="C95" s="221" t="s">
        <v>10</v>
      </c>
      <c r="D95" s="221" t="s">
        <v>128</v>
      </c>
      <c r="E95" s="222" t="s">
        <v>483</v>
      </c>
      <c r="F95" s="223" t="s">
        <v>484</v>
      </c>
      <c r="G95" s="224" t="s">
        <v>442</v>
      </c>
      <c r="H95" s="225">
        <v>0</v>
      </c>
      <c r="I95" s="226"/>
      <c r="J95" s="227">
        <f>ROUND(I95*H95,2)</f>
        <v>0</v>
      </c>
      <c r="K95" s="223" t="s">
        <v>21</v>
      </c>
      <c r="L95" s="72"/>
      <c r="M95" s="228" t="s">
        <v>21</v>
      </c>
      <c r="N95" s="229" t="s">
        <v>41</v>
      </c>
      <c r="O95" s="47"/>
      <c r="P95" s="230">
        <f>O95*H95</f>
        <v>0</v>
      </c>
      <c r="Q95" s="230">
        <v>0</v>
      </c>
      <c r="R95" s="230">
        <f>Q95*H95</f>
        <v>0</v>
      </c>
      <c r="S95" s="230">
        <v>0</v>
      </c>
      <c r="T95" s="231">
        <f>S95*H95</f>
        <v>0</v>
      </c>
      <c r="AR95" s="24" t="s">
        <v>133</v>
      </c>
      <c r="AT95" s="24" t="s">
        <v>128</v>
      </c>
      <c r="AU95" s="24" t="s">
        <v>80</v>
      </c>
      <c r="AY95" s="24" t="s">
        <v>125</v>
      </c>
      <c r="BE95" s="232">
        <f>IF(N95="základní",J95,0)</f>
        <v>0</v>
      </c>
      <c r="BF95" s="232">
        <f>IF(N95="snížená",J95,0)</f>
        <v>0</v>
      </c>
      <c r="BG95" s="232">
        <f>IF(N95="zákl. přenesená",J95,0)</f>
        <v>0</v>
      </c>
      <c r="BH95" s="232">
        <f>IF(N95="sníž. přenesená",J95,0)</f>
        <v>0</v>
      </c>
      <c r="BI95" s="232">
        <f>IF(N95="nulová",J95,0)</f>
        <v>0</v>
      </c>
      <c r="BJ95" s="24" t="s">
        <v>78</v>
      </c>
      <c r="BK95" s="232">
        <f>ROUND(I95*H95,2)</f>
        <v>0</v>
      </c>
      <c r="BL95" s="24" t="s">
        <v>133</v>
      </c>
      <c r="BM95" s="24" t="s">
        <v>485</v>
      </c>
    </row>
    <row r="96" s="1" customFormat="1" ht="16.5" customHeight="1">
      <c r="B96" s="46"/>
      <c r="C96" s="221" t="s">
        <v>189</v>
      </c>
      <c r="D96" s="221" t="s">
        <v>128</v>
      </c>
      <c r="E96" s="222" t="s">
        <v>486</v>
      </c>
      <c r="F96" s="223" t="s">
        <v>487</v>
      </c>
      <c r="G96" s="224" t="s">
        <v>442</v>
      </c>
      <c r="H96" s="225">
        <v>1</v>
      </c>
      <c r="I96" s="226"/>
      <c r="J96" s="227">
        <f>ROUND(I96*H96,2)</f>
        <v>0</v>
      </c>
      <c r="K96" s="223" t="s">
        <v>21</v>
      </c>
      <c r="L96" s="72"/>
      <c r="M96" s="228" t="s">
        <v>21</v>
      </c>
      <c r="N96" s="229" t="s">
        <v>41</v>
      </c>
      <c r="O96" s="47"/>
      <c r="P96" s="230">
        <f>O96*H96</f>
        <v>0</v>
      </c>
      <c r="Q96" s="230">
        <v>0</v>
      </c>
      <c r="R96" s="230">
        <f>Q96*H96</f>
        <v>0</v>
      </c>
      <c r="S96" s="230">
        <v>0</v>
      </c>
      <c r="T96" s="231">
        <f>S96*H96</f>
        <v>0</v>
      </c>
      <c r="AR96" s="24" t="s">
        <v>133</v>
      </c>
      <c r="AT96" s="24" t="s">
        <v>128</v>
      </c>
      <c r="AU96" s="24" t="s">
        <v>80</v>
      </c>
      <c r="AY96" s="24" t="s">
        <v>125</v>
      </c>
      <c r="BE96" s="232">
        <f>IF(N96="základní",J96,0)</f>
        <v>0</v>
      </c>
      <c r="BF96" s="232">
        <f>IF(N96="snížená",J96,0)</f>
        <v>0</v>
      </c>
      <c r="BG96" s="232">
        <f>IF(N96="zákl. přenesená",J96,0)</f>
        <v>0</v>
      </c>
      <c r="BH96" s="232">
        <f>IF(N96="sníž. přenesená",J96,0)</f>
        <v>0</v>
      </c>
      <c r="BI96" s="232">
        <f>IF(N96="nulová",J96,0)</f>
        <v>0</v>
      </c>
      <c r="BJ96" s="24" t="s">
        <v>78</v>
      </c>
      <c r="BK96" s="232">
        <f>ROUND(I96*H96,2)</f>
        <v>0</v>
      </c>
      <c r="BL96" s="24" t="s">
        <v>133</v>
      </c>
      <c r="BM96" s="24" t="s">
        <v>488</v>
      </c>
    </row>
    <row r="97" s="1" customFormat="1" ht="16.5" customHeight="1">
      <c r="B97" s="46"/>
      <c r="C97" s="221" t="s">
        <v>301</v>
      </c>
      <c r="D97" s="221" t="s">
        <v>128</v>
      </c>
      <c r="E97" s="222" t="s">
        <v>489</v>
      </c>
      <c r="F97" s="223" t="s">
        <v>490</v>
      </c>
      <c r="G97" s="224" t="s">
        <v>442</v>
      </c>
      <c r="H97" s="225">
        <v>0</v>
      </c>
      <c r="I97" s="226"/>
      <c r="J97" s="227">
        <f>ROUND(I97*H97,2)</f>
        <v>0</v>
      </c>
      <c r="K97" s="223" t="s">
        <v>21</v>
      </c>
      <c r="L97" s="72"/>
      <c r="M97" s="228" t="s">
        <v>21</v>
      </c>
      <c r="N97" s="229" t="s">
        <v>41</v>
      </c>
      <c r="O97" s="47"/>
      <c r="P97" s="230">
        <f>O97*H97</f>
        <v>0</v>
      </c>
      <c r="Q97" s="230">
        <v>0</v>
      </c>
      <c r="R97" s="230">
        <f>Q97*H97</f>
        <v>0</v>
      </c>
      <c r="S97" s="230">
        <v>0</v>
      </c>
      <c r="T97" s="231">
        <f>S97*H97</f>
        <v>0</v>
      </c>
      <c r="AR97" s="24" t="s">
        <v>133</v>
      </c>
      <c r="AT97" s="24" t="s">
        <v>128</v>
      </c>
      <c r="AU97" s="24" t="s">
        <v>80</v>
      </c>
      <c r="AY97" s="24" t="s">
        <v>125</v>
      </c>
      <c r="BE97" s="232">
        <f>IF(N97="základní",J97,0)</f>
        <v>0</v>
      </c>
      <c r="BF97" s="232">
        <f>IF(N97="snížená",J97,0)</f>
        <v>0</v>
      </c>
      <c r="BG97" s="232">
        <f>IF(N97="zákl. přenesená",J97,0)</f>
        <v>0</v>
      </c>
      <c r="BH97" s="232">
        <f>IF(N97="sníž. přenesená",J97,0)</f>
        <v>0</v>
      </c>
      <c r="BI97" s="232">
        <f>IF(N97="nulová",J97,0)</f>
        <v>0</v>
      </c>
      <c r="BJ97" s="24" t="s">
        <v>78</v>
      </c>
      <c r="BK97" s="232">
        <f>ROUND(I97*H97,2)</f>
        <v>0</v>
      </c>
      <c r="BL97" s="24" t="s">
        <v>133</v>
      </c>
      <c r="BM97" s="24" t="s">
        <v>491</v>
      </c>
    </row>
    <row r="98" s="1" customFormat="1" ht="16.5" customHeight="1">
      <c r="B98" s="46"/>
      <c r="C98" s="221" t="s">
        <v>309</v>
      </c>
      <c r="D98" s="221" t="s">
        <v>128</v>
      </c>
      <c r="E98" s="222" t="s">
        <v>492</v>
      </c>
      <c r="F98" s="223" t="s">
        <v>493</v>
      </c>
      <c r="G98" s="224" t="s">
        <v>442</v>
      </c>
      <c r="H98" s="225">
        <v>0</v>
      </c>
      <c r="I98" s="226"/>
      <c r="J98" s="227">
        <f>ROUND(I98*H98,2)</f>
        <v>0</v>
      </c>
      <c r="K98" s="223" t="s">
        <v>21</v>
      </c>
      <c r="L98" s="72"/>
      <c r="M98" s="228" t="s">
        <v>21</v>
      </c>
      <c r="N98" s="290" t="s">
        <v>41</v>
      </c>
      <c r="O98" s="291"/>
      <c r="P98" s="292">
        <f>O98*H98</f>
        <v>0</v>
      </c>
      <c r="Q98" s="292">
        <v>0</v>
      </c>
      <c r="R98" s="292">
        <f>Q98*H98</f>
        <v>0</v>
      </c>
      <c r="S98" s="292">
        <v>0</v>
      </c>
      <c r="T98" s="293">
        <f>S98*H98</f>
        <v>0</v>
      </c>
      <c r="AR98" s="24" t="s">
        <v>133</v>
      </c>
      <c r="AT98" s="24" t="s">
        <v>128</v>
      </c>
      <c r="AU98" s="24" t="s">
        <v>80</v>
      </c>
      <c r="AY98" s="24" t="s">
        <v>125</v>
      </c>
      <c r="BE98" s="232">
        <f>IF(N98="základní",J98,0)</f>
        <v>0</v>
      </c>
      <c r="BF98" s="232">
        <f>IF(N98="snížená",J98,0)</f>
        <v>0</v>
      </c>
      <c r="BG98" s="232">
        <f>IF(N98="zákl. přenesená",J98,0)</f>
        <v>0</v>
      </c>
      <c r="BH98" s="232">
        <f>IF(N98="sníž. přenesená",J98,0)</f>
        <v>0</v>
      </c>
      <c r="BI98" s="232">
        <f>IF(N98="nulová",J98,0)</f>
        <v>0</v>
      </c>
      <c r="BJ98" s="24" t="s">
        <v>78</v>
      </c>
      <c r="BK98" s="232">
        <f>ROUND(I98*H98,2)</f>
        <v>0</v>
      </c>
      <c r="BL98" s="24" t="s">
        <v>133</v>
      </c>
      <c r="BM98" s="24" t="s">
        <v>494</v>
      </c>
    </row>
    <row r="99" s="1" customFormat="1" ht="6.96" customHeight="1">
      <c r="B99" s="67"/>
      <c r="C99" s="68"/>
      <c r="D99" s="68"/>
      <c r="E99" s="68"/>
      <c r="F99" s="68"/>
      <c r="G99" s="68"/>
      <c r="H99" s="68"/>
      <c r="I99" s="166"/>
      <c r="J99" s="68"/>
      <c r="K99" s="68"/>
      <c r="L99" s="72"/>
    </row>
  </sheetData>
  <sheetProtection sheet="1" autoFilter="0" formatColumns="0" formatRows="0" objects="1" scenarios="1" spinCount="100000" saltValue="2EUEHEJ6WqfY3ubT0D9ylK/tr8EcOJMJ1Yg2nKCMAYV2/cEtfiHZxcYE8t7h8BNkLL5bKZUGmOisp9HENd+Nxw==" hashValue="/TUWwT7R3sxwRkkbFEF3T+GeeGI25y/EsfkMsDKiH6L9+QmtL1hIsFex7h37+7xEH4mc67TBw+YUnjQasQaj5Q==" algorithmName="SHA-512" password="CC35"/>
  <autoFilter ref="C77:K98"/>
  <mergeCells count="10">
    <mergeCell ref="E7:H7"/>
    <mergeCell ref="E9:H9"/>
    <mergeCell ref="E24:H24"/>
    <mergeCell ref="E45:H45"/>
    <mergeCell ref="E47:H47"/>
    <mergeCell ref="J51:J52"/>
    <mergeCell ref="E68:H68"/>
    <mergeCell ref="E70:H70"/>
    <mergeCell ref="G1:H1"/>
    <mergeCell ref="L2:V2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" right="0.5833333" top="0.5833333" bottom="0.5833333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4" customWidth="1"/>
    <col min="2" max="2" width="1.664063" style="294" customWidth="1"/>
    <col min="3" max="4" width="5" style="294" customWidth="1"/>
    <col min="5" max="5" width="11.67" style="294" customWidth="1"/>
    <col min="6" max="6" width="9.17" style="294" customWidth="1"/>
    <col min="7" max="7" width="5" style="294" customWidth="1"/>
    <col min="8" max="8" width="77.83" style="294" customWidth="1"/>
    <col min="9" max="10" width="20" style="294" customWidth="1"/>
    <col min="11" max="11" width="1.664063" style="294" customWidth="1"/>
  </cols>
  <sheetData>
    <row r="1" ht="37.5" customHeight="1"/>
    <row r="2" ht="7.5" customHeight="1">
      <c r="B2" s="295"/>
      <c r="C2" s="296"/>
      <c r="D2" s="296"/>
      <c r="E2" s="296"/>
      <c r="F2" s="296"/>
      <c r="G2" s="296"/>
      <c r="H2" s="296"/>
      <c r="I2" s="296"/>
      <c r="J2" s="296"/>
      <c r="K2" s="297"/>
    </row>
    <row r="3" s="15" customFormat="1" ht="45" customHeight="1">
      <c r="B3" s="298"/>
      <c r="C3" s="299" t="s">
        <v>495</v>
      </c>
      <c r="D3" s="299"/>
      <c r="E3" s="299"/>
      <c r="F3" s="299"/>
      <c r="G3" s="299"/>
      <c r="H3" s="299"/>
      <c r="I3" s="299"/>
      <c r="J3" s="299"/>
      <c r="K3" s="300"/>
    </row>
    <row r="4" ht="25.5" customHeight="1">
      <c r="B4" s="301"/>
      <c r="C4" s="302" t="s">
        <v>496</v>
      </c>
      <c r="D4" s="302"/>
      <c r="E4" s="302"/>
      <c r="F4" s="302"/>
      <c r="G4" s="302"/>
      <c r="H4" s="302"/>
      <c r="I4" s="302"/>
      <c r="J4" s="302"/>
      <c r="K4" s="303"/>
    </row>
    <row r="5" ht="5.25" customHeight="1">
      <c r="B5" s="301"/>
      <c r="C5" s="304"/>
      <c r="D5" s="304"/>
      <c r="E5" s="304"/>
      <c r="F5" s="304"/>
      <c r="G5" s="304"/>
      <c r="H5" s="304"/>
      <c r="I5" s="304"/>
      <c r="J5" s="304"/>
      <c r="K5" s="303"/>
    </row>
    <row r="6" ht="15" customHeight="1">
      <c r="B6" s="301"/>
      <c r="C6" s="305" t="s">
        <v>497</v>
      </c>
      <c r="D6" s="305"/>
      <c r="E6" s="305"/>
      <c r="F6" s="305"/>
      <c r="G6" s="305"/>
      <c r="H6" s="305"/>
      <c r="I6" s="305"/>
      <c r="J6" s="305"/>
      <c r="K6" s="303"/>
    </row>
    <row r="7" ht="15" customHeight="1">
      <c r="B7" s="306"/>
      <c r="C7" s="305" t="s">
        <v>498</v>
      </c>
      <c r="D7" s="305"/>
      <c r="E7" s="305"/>
      <c r="F7" s="305"/>
      <c r="G7" s="305"/>
      <c r="H7" s="305"/>
      <c r="I7" s="305"/>
      <c r="J7" s="305"/>
      <c r="K7" s="303"/>
    </row>
    <row r="8" ht="12.75" customHeight="1">
      <c r="B8" s="306"/>
      <c r="C8" s="305"/>
      <c r="D8" s="305"/>
      <c r="E8" s="305"/>
      <c r="F8" s="305"/>
      <c r="G8" s="305"/>
      <c r="H8" s="305"/>
      <c r="I8" s="305"/>
      <c r="J8" s="305"/>
      <c r="K8" s="303"/>
    </row>
    <row r="9" ht="15" customHeight="1">
      <c r="B9" s="306"/>
      <c r="C9" s="305" t="s">
        <v>499</v>
      </c>
      <c r="D9" s="305"/>
      <c r="E9" s="305"/>
      <c r="F9" s="305"/>
      <c r="G9" s="305"/>
      <c r="H9" s="305"/>
      <c r="I9" s="305"/>
      <c r="J9" s="305"/>
      <c r="K9" s="303"/>
    </row>
    <row r="10" ht="15" customHeight="1">
      <c r="B10" s="306"/>
      <c r="C10" s="305"/>
      <c r="D10" s="305" t="s">
        <v>500</v>
      </c>
      <c r="E10" s="305"/>
      <c r="F10" s="305"/>
      <c r="G10" s="305"/>
      <c r="H10" s="305"/>
      <c r="I10" s="305"/>
      <c r="J10" s="305"/>
      <c r="K10" s="303"/>
    </row>
    <row r="11" ht="15" customHeight="1">
      <c r="B11" s="306"/>
      <c r="C11" s="307"/>
      <c r="D11" s="305" t="s">
        <v>501</v>
      </c>
      <c r="E11" s="305"/>
      <c r="F11" s="305"/>
      <c r="G11" s="305"/>
      <c r="H11" s="305"/>
      <c r="I11" s="305"/>
      <c r="J11" s="305"/>
      <c r="K11" s="303"/>
    </row>
    <row r="12" ht="12.75" customHeight="1">
      <c r="B12" s="306"/>
      <c r="C12" s="307"/>
      <c r="D12" s="307"/>
      <c r="E12" s="307"/>
      <c r="F12" s="307"/>
      <c r="G12" s="307"/>
      <c r="H12" s="307"/>
      <c r="I12" s="307"/>
      <c r="J12" s="307"/>
      <c r="K12" s="303"/>
    </row>
    <row r="13" ht="15" customHeight="1">
      <c r="B13" s="306"/>
      <c r="C13" s="307"/>
      <c r="D13" s="305" t="s">
        <v>502</v>
      </c>
      <c r="E13" s="305"/>
      <c r="F13" s="305"/>
      <c r="G13" s="305"/>
      <c r="H13" s="305"/>
      <c r="I13" s="305"/>
      <c r="J13" s="305"/>
      <c r="K13" s="303"/>
    </row>
    <row r="14" ht="15" customHeight="1">
      <c r="B14" s="306"/>
      <c r="C14" s="307"/>
      <c r="D14" s="305" t="s">
        <v>503</v>
      </c>
      <c r="E14" s="305"/>
      <c r="F14" s="305"/>
      <c r="G14" s="305"/>
      <c r="H14" s="305"/>
      <c r="I14" s="305"/>
      <c r="J14" s="305"/>
      <c r="K14" s="303"/>
    </row>
    <row r="15" ht="15" customHeight="1">
      <c r="B15" s="306"/>
      <c r="C15" s="307"/>
      <c r="D15" s="305" t="s">
        <v>504</v>
      </c>
      <c r="E15" s="305"/>
      <c r="F15" s="305"/>
      <c r="G15" s="305"/>
      <c r="H15" s="305"/>
      <c r="I15" s="305"/>
      <c r="J15" s="305"/>
      <c r="K15" s="303"/>
    </row>
    <row r="16" ht="15" customHeight="1">
      <c r="B16" s="306"/>
      <c r="C16" s="307"/>
      <c r="D16" s="307"/>
      <c r="E16" s="308" t="s">
        <v>77</v>
      </c>
      <c r="F16" s="305" t="s">
        <v>505</v>
      </c>
      <c r="G16" s="305"/>
      <c r="H16" s="305"/>
      <c r="I16" s="305"/>
      <c r="J16" s="305"/>
      <c r="K16" s="303"/>
    </row>
    <row r="17" ht="15" customHeight="1">
      <c r="B17" s="306"/>
      <c r="C17" s="307"/>
      <c r="D17" s="307"/>
      <c r="E17" s="308" t="s">
        <v>506</v>
      </c>
      <c r="F17" s="305" t="s">
        <v>507</v>
      </c>
      <c r="G17" s="305"/>
      <c r="H17" s="305"/>
      <c r="I17" s="305"/>
      <c r="J17" s="305"/>
      <c r="K17" s="303"/>
    </row>
    <row r="18" ht="15" customHeight="1">
      <c r="B18" s="306"/>
      <c r="C18" s="307"/>
      <c r="D18" s="307"/>
      <c r="E18" s="308" t="s">
        <v>508</v>
      </c>
      <c r="F18" s="305" t="s">
        <v>509</v>
      </c>
      <c r="G18" s="305"/>
      <c r="H18" s="305"/>
      <c r="I18" s="305"/>
      <c r="J18" s="305"/>
      <c r="K18" s="303"/>
    </row>
    <row r="19" ht="15" customHeight="1">
      <c r="B19" s="306"/>
      <c r="C19" s="307"/>
      <c r="D19" s="307"/>
      <c r="E19" s="308" t="s">
        <v>510</v>
      </c>
      <c r="F19" s="305" t="s">
        <v>85</v>
      </c>
      <c r="G19" s="305"/>
      <c r="H19" s="305"/>
      <c r="I19" s="305"/>
      <c r="J19" s="305"/>
      <c r="K19" s="303"/>
    </row>
    <row r="20" ht="15" customHeight="1">
      <c r="B20" s="306"/>
      <c r="C20" s="307"/>
      <c r="D20" s="307"/>
      <c r="E20" s="308" t="s">
        <v>511</v>
      </c>
      <c r="F20" s="305" t="s">
        <v>512</v>
      </c>
      <c r="G20" s="305"/>
      <c r="H20" s="305"/>
      <c r="I20" s="305"/>
      <c r="J20" s="305"/>
      <c r="K20" s="303"/>
    </row>
    <row r="21" ht="15" customHeight="1">
      <c r="B21" s="306"/>
      <c r="C21" s="307"/>
      <c r="D21" s="307"/>
      <c r="E21" s="308" t="s">
        <v>513</v>
      </c>
      <c r="F21" s="305" t="s">
        <v>514</v>
      </c>
      <c r="G21" s="305"/>
      <c r="H21" s="305"/>
      <c r="I21" s="305"/>
      <c r="J21" s="305"/>
      <c r="K21" s="303"/>
    </row>
    <row r="22" ht="12.75" customHeight="1">
      <c r="B22" s="306"/>
      <c r="C22" s="307"/>
      <c r="D22" s="307"/>
      <c r="E22" s="307"/>
      <c r="F22" s="307"/>
      <c r="G22" s="307"/>
      <c r="H22" s="307"/>
      <c r="I22" s="307"/>
      <c r="J22" s="307"/>
      <c r="K22" s="303"/>
    </row>
    <row r="23" ht="15" customHeight="1">
      <c r="B23" s="306"/>
      <c r="C23" s="305" t="s">
        <v>515</v>
      </c>
      <c r="D23" s="305"/>
      <c r="E23" s="305"/>
      <c r="F23" s="305"/>
      <c r="G23" s="305"/>
      <c r="H23" s="305"/>
      <c r="I23" s="305"/>
      <c r="J23" s="305"/>
      <c r="K23" s="303"/>
    </row>
    <row r="24" ht="15" customHeight="1">
      <c r="B24" s="306"/>
      <c r="C24" s="305" t="s">
        <v>516</v>
      </c>
      <c r="D24" s="305"/>
      <c r="E24" s="305"/>
      <c r="F24" s="305"/>
      <c r="G24" s="305"/>
      <c r="H24" s="305"/>
      <c r="I24" s="305"/>
      <c r="J24" s="305"/>
      <c r="K24" s="303"/>
    </row>
    <row r="25" ht="15" customHeight="1">
      <c r="B25" s="306"/>
      <c r="C25" s="305"/>
      <c r="D25" s="305" t="s">
        <v>517</v>
      </c>
      <c r="E25" s="305"/>
      <c r="F25" s="305"/>
      <c r="G25" s="305"/>
      <c r="H25" s="305"/>
      <c r="I25" s="305"/>
      <c r="J25" s="305"/>
      <c r="K25" s="303"/>
    </row>
    <row r="26" ht="15" customHeight="1">
      <c r="B26" s="306"/>
      <c r="C26" s="307"/>
      <c r="D26" s="305" t="s">
        <v>518</v>
      </c>
      <c r="E26" s="305"/>
      <c r="F26" s="305"/>
      <c r="G26" s="305"/>
      <c r="H26" s="305"/>
      <c r="I26" s="305"/>
      <c r="J26" s="305"/>
      <c r="K26" s="303"/>
    </row>
    <row r="27" ht="12.75" customHeight="1">
      <c r="B27" s="306"/>
      <c r="C27" s="307"/>
      <c r="D27" s="307"/>
      <c r="E27" s="307"/>
      <c r="F27" s="307"/>
      <c r="G27" s="307"/>
      <c r="H27" s="307"/>
      <c r="I27" s="307"/>
      <c r="J27" s="307"/>
      <c r="K27" s="303"/>
    </row>
    <row r="28" ht="15" customHeight="1">
      <c r="B28" s="306"/>
      <c r="C28" s="307"/>
      <c r="D28" s="305" t="s">
        <v>519</v>
      </c>
      <c r="E28" s="305"/>
      <c r="F28" s="305"/>
      <c r="G28" s="305"/>
      <c r="H28" s="305"/>
      <c r="I28" s="305"/>
      <c r="J28" s="305"/>
      <c r="K28" s="303"/>
    </row>
    <row r="29" ht="15" customHeight="1">
      <c r="B29" s="306"/>
      <c r="C29" s="307"/>
      <c r="D29" s="305" t="s">
        <v>520</v>
      </c>
      <c r="E29" s="305"/>
      <c r="F29" s="305"/>
      <c r="G29" s="305"/>
      <c r="H29" s="305"/>
      <c r="I29" s="305"/>
      <c r="J29" s="305"/>
      <c r="K29" s="303"/>
    </row>
    <row r="30" ht="12.75" customHeight="1">
      <c r="B30" s="306"/>
      <c r="C30" s="307"/>
      <c r="D30" s="307"/>
      <c r="E30" s="307"/>
      <c r="F30" s="307"/>
      <c r="G30" s="307"/>
      <c r="H30" s="307"/>
      <c r="I30" s="307"/>
      <c r="J30" s="307"/>
      <c r="K30" s="303"/>
    </row>
    <row r="31" ht="15" customHeight="1">
      <c r="B31" s="306"/>
      <c r="C31" s="307"/>
      <c r="D31" s="305" t="s">
        <v>521</v>
      </c>
      <c r="E31" s="305"/>
      <c r="F31" s="305"/>
      <c r="G31" s="305"/>
      <c r="H31" s="305"/>
      <c r="I31" s="305"/>
      <c r="J31" s="305"/>
      <c r="K31" s="303"/>
    </row>
    <row r="32" ht="15" customHeight="1">
      <c r="B32" s="306"/>
      <c r="C32" s="307"/>
      <c r="D32" s="305" t="s">
        <v>522</v>
      </c>
      <c r="E32" s="305"/>
      <c r="F32" s="305"/>
      <c r="G32" s="305"/>
      <c r="H32" s="305"/>
      <c r="I32" s="305"/>
      <c r="J32" s="305"/>
      <c r="K32" s="303"/>
    </row>
    <row r="33" ht="15" customHeight="1">
      <c r="B33" s="306"/>
      <c r="C33" s="307"/>
      <c r="D33" s="305" t="s">
        <v>523</v>
      </c>
      <c r="E33" s="305"/>
      <c r="F33" s="305"/>
      <c r="G33" s="305"/>
      <c r="H33" s="305"/>
      <c r="I33" s="305"/>
      <c r="J33" s="305"/>
      <c r="K33" s="303"/>
    </row>
    <row r="34" ht="15" customHeight="1">
      <c r="B34" s="306"/>
      <c r="C34" s="307"/>
      <c r="D34" s="305"/>
      <c r="E34" s="309" t="s">
        <v>110</v>
      </c>
      <c r="F34" s="305"/>
      <c r="G34" s="305" t="s">
        <v>524</v>
      </c>
      <c r="H34" s="305"/>
      <c r="I34" s="305"/>
      <c r="J34" s="305"/>
      <c r="K34" s="303"/>
    </row>
    <row r="35" ht="30.75" customHeight="1">
      <c r="B35" s="306"/>
      <c r="C35" s="307"/>
      <c r="D35" s="305"/>
      <c r="E35" s="309" t="s">
        <v>525</v>
      </c>
      <c r="F35" s="305"/>
      <c r="G35" s="305" t="s">
        <v>526</v>
      </c>
      <c r="H35" s="305"/>
      <c r="I35" s="305"/>
      <c r="J35" s="305"/>
      <c r="K35" s="303"/>
    </row>
    <row r="36" ht="15" customHeight="1">
      <c r="B36" s="306"/>
      <c r="C36" s="307"/>
      <c r="D36" s="305"/>
      <c r="E36" s="309" t="s">
        <v>51</v>
      </c>
      <c r="F36" s="305"/>
      <c r="G36" s="305" t="s">
        <v>527</v>
      </c>
      <c r="H36" s="305"/>
      <c r="I36" s="305"/>
      <c r="J36" s="305"/>
      <c r="K36" s="303"/>
    </row>
    <row r="37" ht="15" customHeight="1">
      <c r="B37" s="306"/>
      <c r="C37" s="307"/>
      <c r="D37" s="305"/>
      <c r="E37" s="309" t="s">
        <v>111</v>
      </c>
      <c r="F37" s="305"/>
      <c r="G37" s="305" t="s">
        <v>528</v>
      </c>
      <c r="H37" s="305"/>
      <c r="I37" s="305"/>
      <c r="J37" s="305"/>
      <c r="K37" s="303"/>
    </row>
    <row r="38" ht="15" customHeight="1">
      <c r="B38" s="306"/>
      <c r="C38" s="307"/>
      <c r="D38" s="305"/>
      <c r="E38" s="309" t="s">
        <v>112</v>
      </c>
      <c r="F38" s="305"/>
      <c r="G38" s="305" t="s">
        <v>529</v>
      </c>
      <c r="H38" s="305"/>
      <c r="I38" s="305"/>
      <c r="J38" s="305"/>
      <c r="K38" s="303"/>
    </row>
    <row r="39" ht="15" customHeight="1">
      <c r="B39" s="306"/>
      <c r="C39" s="307"/>
      <c r="D39" s="305"/>
      <c r="E39" s="309" t="s">
        <v>113</v>
      </c>
      <c r="F39" s="305"/>
      <c r="G39" s="305" t="s">
        <v>530</v>
      </c>
      <c r="H39" s="305"/>
      <c r="I39" s="305"/>
      <c r="J39" s="305"/>
      <c r="K39" s="303"/>
    </row>
    <row r="40" ht="15" customHeight="1">
      <c r="B40" s="306"/>
      <c r="C40" s="307"/>
      <c r="D40" s="305"/>
      <c r="E40" s="309" t="s">
        <v>531</v>
      </c>
      <c r="F40" s="305"/>
      <c r="G40" s="305" t="s">
        <v>532</v>
      </c>
      <c r="H40" s="305"/>
      <c r="I40" s="305"/>
      <c r="J40" s="305"/>
      <c r="K40" s="303"/>
    </row>
    <row r="41" ht="15" customHeight="1">
      <c r="B41" s="306"/>
      <c r="C41" s="307"/>
      <c r="D41" s="305"/>
      <c r="E41" s="309"/>
      <c r="F41" s="305"/>
      <c r="G41" s="305" t="s">
        <v>533</v>
      </c>
      <c r="H41" s="305"/>
      <c r="I41" s="305"/>
      <c r="J41" s="305"/>
      <c r="K41" s="303"/>
    </row>
    <row r="42" ht="15" customHeight="1">
      <c r="B42" s="306"/>
      <c r="C42" s="307"/>
      <c r="D42" s="305"/>
      <c r="E42" s="309" t="s">
        <v>534</v>
      </c>
      <c r="F42" s="305"/>
      <c r="G42" s="305" t="s">
        <v>535</v>
      </c>
      <c r="H42" s="305"/>
      <c r="I42" s="305"/>
      <c r="J42" s="305"/>
      <c r="K42" s="303"/>
    </row>
    <row r="43" ht="15" customHeight="1">
      <c r="B43" s="306"/>
      <c r="C43" s="307"/>
      <c r="D43" s="305"/>
      <c r="E43" s="309" t="s">
        <v>115</v>
      </c>
      <c r="F43" s="305"/>
      <c r="G43" s="305" t="s">
        <v>536</v>
      </c>
      <c r="H43" s="305"/>
      <c r="I43" s="305"/>
      <c r="J43" s="305"/>
      <c r="K43" s="303"/>
    </row>
    <row r="44" ht="12.75" customHeight="1">
      <c r="B44" s="306"/>
      <c r="C44" s="307"/>
      <c r="D44" s="305"/>
      <c r="E44" s="305"/>
      <c r="F44" s="305"/>
      <c r="G44" s="305"/>
      <c r="H44" s="305"/>
      <c r="I44" s="305"/>
      <c r="J44" s="305"/>
      <c r="K44" s="303"/>
    </row>
    <row r="45" ht="15" customHeight="1">
      <c r="B45" s="306"/>
      <c r="C45" s="307"/>
      <c r="D45" s="305" t="s">
        <v>537</v>
      </c>
      <c r="E45" s="305"/>
      <c r="F45" s="305"/>
      <c r="G45" s="305"/>
      <c r="H45" s="305"/>
      <c r="I45" s="305"/>
      <c r="J45" s="305"/>
      <c r="K45" s="303"/>
    </row>
    <row r="46" ht="15" customHeight="1">
      <c r="B46" s="306"/>
      <c r="C46" s="307"/>
      <c r="D46" s="307"/>
      <c r="E46" s="305" t="s">
        <v>538</v>
      </c>
      <c r="F46" s="305"/>
      <c r="G46" s="305"/>
      <c r="H46" s="305"/>
      <c r="I46" s="305"/>
      <c r="J46" s="305"/>
      <c r="K46" s="303"/>
    </row>
    <row r="47" ht="15" customHeight="1">
      <c r="B47" s="306"/>
      <c r="C47" s="307"/>
      <c r="D47" s="307"/>
      <c r="E47" s="305" t="s">
        <v>539</v>
      </c>
      <c r="F47" s="305"/>
      <c r="G47" s="305"/>
      <c r="H47" s="305"/>
      <c r="I47" s="305"/>
      <c r="J47" s="305"/>
      <c r="K47" s="303"/>
    </row>
    <row r="48" ht="15" customHeight="1">
      <c r="B48" s="306"/>
      <c r="C48" s="307"/>
      <c r="D48" s="307"/>
      <c r="E48" s="305" t="s">
        <v>540</v>
      </c>
      <c r="F48" s="305"/>
      <c r="G48" s="305"/>
      <c r="H48" s="305"/>
      <c r="I48" s="305"/>
      <c r="J48" s="305"/>
      <c r="K48" s="303"/>
    </row>
    <row r="49" ht="15" customHeight="1">
      <c r="B49" s="306"/>
      <c r="C49" s="307"/>
      <c r="D49" s="305" t="s">
        <v>541</v>
      </c>
      <c r="E49" s="305"/>
      <c r="F49" s="305"/>
      <c r="G49" s="305"/>
      <c r="H49" s="305"/>
      <c r="I49" s="305"/>
      <c r="J49" s="305"/>
      <c r="K49" s="303"/>
    </row>
    <row r="50" ht="25.5" customHeight="1">
      <c r="B50" s="301"/>
      <c r="C50" s="302" t="s">
        <v>542</v>
      </c>
      <c r="D50" s="302"/>
      <c r="E50" s="302"/>
      <c r="F50" s="302"/>
      <c r="G50" s="302"/>
      <c r="H50" s="302"/>
      <c r="I50" s="302"/>
      <c r="J50" s="302"/>
      <c r="K50" s="303"/>
    </row>
    <row r="51" ht="5.25" customHeight="1">
      <c r="B51" s="301"/>
      <c r="C51" s="304"/>
      <c r="D51" s="304"/>
      <c r="E51" s="304"/>
      <c r="F51" s="304"/>
      <c r="G51" s="304"/>
      <c r="H51" s="304"/>
      <c r="I51" s="304"/>
      <c r="J51" s="304"/>
      <c r="K51" s="303"/>
    </row>
    <row r="52" ht="15" customHeight="1">
      <c r="B52" s="301"/>
      <c r="C52" s="305" t="s">
        <v>543</v>
      </c>
      <c r="D52" s="305"/>
      <c r="E52" s="305"/>
      <c r="F52" s="305"/>
      <c r="G52" s="305"/>
      <c r="H52" s="305"/>
      <c r="I52" s="305"/>
      <c r="J52" s="305"/>
      <c r="K52" s="303"/>
    </row>
    <row r="53" ht="15" customHeight="1">
      <c r="B53" s="301"/>
      <c r="C53" s="305" t="s">
        <v>544</v>
      </c>
      <c r="D53" s="305"/>
      <c r="E53" s="305"/>
      <c r="F53" s="305"/>
      <c r="G53" s="305"/>
      <c r="H53" s="305"/>
      <c r="I53" s="305"/>
      <c r="J53" s="305"/>
      <c r="K53" s="303"/>
    </row>
    <row r="54" ht="12.75" customHeight="1">
      <c r="B54" s="301"/>
      <c r="C54" s="305"/>
      <c r="D54" s="305"/>
      <c r="E54" s="305"/>
      <c r="F54" s="305"/>
      <c r="G54" s="305"/>
      <c r="H54" s="305"/>
      <c r="I54" s="305"/>
      <c r="J54" s="305"/>
      <c r="K54" s="303"/>
    </row>
    <row r="55" ht="15" customHeight="1">
      <c r="B55" s="301"/>
      <c r="C55" s="305" t="s">
        <v>545</v>
      </c>
      <c r="D55" s="305"/>
      <c r="E55" s="305"/>
      <c r="F55" s="305"/>
      <c r="G55" s="305"/>
      <c r="H55" s="305"/>
      <c r="I55" s="305"/>
      <c r="J55" s="305"/>
      <c r="K55" s="303"/>
    </row>
    <row r="56" ht="15" customHeight="1">
      <c r="B56" s="301"/>
      <c r="C56" s="307"/>
      <c r="D56" s="305" t="s">
        <v>546</v>
      </c>
      <c r="E56" s="305"/>
      <c r="F56" s="305"/>
      <c r="G56" s="305"/>
      <c r="H56" s="305"/>
      <c r="I56" s="305"/>
      <c r="J56" s="305"/>
      <c r="K56" s="303"/>
    </row>
    <row r="57" ht="15" customHeight="1">
      <c r="B57" s="301"/>
      <c r="C57" s="307"/>
      <c r="D57" s="305" t="s">
        <v>547</v>
      </c>
      <c r="E57" s="305"/>
      <c r="F57" s="305"/>
      <c r="G57" s="305"/>
      <c r="H57" s="305"/>
      <c r="I57" s="305"/>
      <c r="J57" s="305"/>
      <c r="K57" s="303"/>
    </row>
    <row r="58" ht="15" customHeight="1">
      <c r="B58" s="301"/>
      <c r="C58" s="307"/>
      <c r="D58" s="305" t="s">
        <v>548</v>
      </c>
      <c r="E58" s="305"/>
      <c r="F58" s="305"/>
      <c r="G58" s="305"/>
      <c r="H58" s="305"/>
      <c r="I58" s="305"/>
      <c r="J58" s="305"/>
      <c r="K58" s="303"/>
    </row>
    <row r="59" ht="15" customHeight="1">
      <c r="B59" s="301"/>
      <c r="C59" s="307"/>
      <c r="D59" s="305" t="s">
        <v>549</v>
      </c>
      <c r="E59" s="305"/>
      <c r="F59" s="305"/>
      <c r="G59" s="305"/>
      <c r="H59" s="305"/>
      <c r="I59" s="305"/>
      <c r="J59" s="305"/>
      <c r="K59" s="303"/>
    </row>
    <row r="60" ht="15" customHeight="1">
      <c r="B60" s="301"/>
      <c r="C60" s="307"/>
      <c r="D60" s="310" t="s">
        <v>550</v>
      </c>
      <c r="E60" s="310"/>
      <c r="F60" s="310"/>
      <c r="G60" s="310"/>
      <c r="H60" s="310"/>
      <c r="I60" s="310"/>
      <c r="J60" s="310"/>
      <c r="K60" s="303"/>
    </row>
    <row r="61" ht="15" customHeight="1">
      <c r="B61" s="301"/>
      <c r="C61" s="307"/>
      <c r="D61" s="305" t="s">
        <v>551</v>
      </c>
      <c r="E61" s="305"/>
      <c r="F61" s="305"/>
      <c r="G61" s="305"/>
      <c r="H61" s="305"/>
      <c r="I61" s="305"/>
      <c r="J61" s="305"/>
      <c r="K61" s="303"/>
    </row>
    <row r="62" ht="12.75" customHeight="1">
      <c r="B62" s="301"/>
      <c r="C62" s="307"/>
      <c r="D62" s="307"/>
      <c r="E62" s="311"/>
      <c r="F62" s="307"/>
      <c r="G62" s="307"/>
      <c r="H62" s="307"/>
      <c r="I62" s="307"/>
      <c r="J62" s="307"/>
      <c r="K62" s="303"/>
    </row>
    <row r="63" ht="15" customHeight="1">
      <c r="B63" s="301"/>
      <c r="C63" s="307"/>
      <c r="D63" s="305" t="s">
        <v>552</v>
      </c>
      <c r="E63" s="305"/>
      <c r="F63" s="305"/>
      <c r="G63" s="305"/>
      <c r="H63" s="305"/>
      <c r="I63" s="305"/>
      <c r="J63" s="305"/>
      <c r="K63" s="303"/>
    </row>
    <row r="64" ht="15" customHeight="1">
      <c r="B64" s="301"/>
      <c r="C64" s="307"/>
      <c r="D64" s="310" t="s">
        <v>553</v>
      </c>
      <c r="E64" s="310"/>
      <c r="F64" s="310"/>
      <c r="G64" s="310"/>
      <c r="H64" s="310"/>
      <c r="I64" s="310"/>
      <c r="J64" s="310"/>
      <c r="K64" s="303"/>
    </row>
    <row r="65" ht="15" customHeight="1">
      <c r="B65" s="301"/>
      <c r="C65" s="307"/>
      <c r="D65" s="305" t="s">
        <v>554</v>
      </c>
      <c r="E65" s="305"/>
      <c r="F65" s="305"/>
      <c r="G65" s="305"/>
      <c r="H65" s="305"/>
      <c r="I65" s="305"/>
      <c r="J65" s="305"/>
      <c r="K65" s="303"/>
    </row>
    <row r="66" ht="15" customHeight="1">
      <c r="B66" s="301"/>
      <c r="C66" s="307"/>
      <c r="D66" s="305" t="s">
        <v>555</v>
      </c>
      <c r="E66" s="305"/>
      <c r="F66" s="305"/>
      <c r="G66" s="305"/>
      <c r="H66" s="305"/>
      <c r="I66" s="305"/>
      <c r="J66" s="305"/>
      <c r="K66" s="303"/>
    </row>
    <row r="67" ht="15" customHeight="1">
      <c r="B67" s="301"/>
      <c r="C67" s="307"/>
      <c r="D67" s="305" t="s">
        <v>556</v>
      </c>
      <c r="E67" s="305"/>
      <c r="F67" s="305"/>
      <c r="G67" s="305"/>
      <c r="H67" s="305"/>
      <c r="I67" s="305"/>
      <c r="J67" s="305"/>
      <c r="K67" s="303"/>
    </row>
    <row r="68" ht="15" customHeight="1">
      <c r="B68" s="301"/>
      <c r="C68" s="307"/>
      <c r="D68" s="305" t="s">
        <v>557</v>
      </c>
      <c r="E68" s="305"/>
      <c r="F68" s="305"/>
      <c r="G68" s="305"/>
      <c r="H68" s="305"/>
      <c r="I68" s="305"/>
      <c r="J68" s="305"/>
      <c r="K68" s="303"/>
    </row>
    <row r="69" ht="12.75" customHeight="1">
      <c r="B69" s="312"/>
      <c r="C69" s="313"/>
      <c r="D69" s="313"/>
      <c r="E69" s="313"/>
      <c r="F69" s="313"/>
      <c r="G69" s="313"/>
      <c r="H69" s="313"/>
      <c r="I69" s="313"/>
      <c r="J69" s="313"/>
      <c r="K69" s="314"/>
    </row>
    <row r="70" ht="18.75" customHeight="1">
      <c r="B70" s="315"/>
      <c r="C70" s="315"/>
      <c r="D70" s="315"/>
      <c r="E70" s="315"/>
      <c r="F70" s="315"/>
      <c r="G70" s="315"/>
      <c r="H70" s="315"/>
      <c r="I70" s="315"/>
      <c r="J70" s="315"/>
      <c r="K70" s="316"/>
    </row>
    <row r="71" ht="18.75" customHeight="1">
      <c r="B71" s="316"/>
      <c r="C71" s="316"/>
      <c r="D71" s="316"/>
      <c r="E71" s="316"/>
      <c r="F71" s="316"/>
      <c r="G71" s="316"/>
      <c r="H71" s="316"/>
      <c r="I71" s="316"/>
      <c r="J71" s="316"/>
      <c r="K71" s="316"/>
    </row>
    <row r="72" ht="7.5" customHeight="1">
      <c r="B72" s="317"/>
      <c r="C72" s="318"/>
      <c r="D72" s="318"/>
      <c r="E72" s="318"/>
      <c r="F72" s="318"/>
      <c r="G72" s="318"/>
      <c r="H72" s="318"/>
      <c r="I72" s="318"/>
      <c r="J72" s="318"/>
      <c r="K72" s="319"/>
    </row>
    <row r="73" ht="45" customHeight="1">
      <c r="B73" s="320"/>
      <c r="C73" s="321" t="s">
        <v>91</v>
      </c>
      <c r="D73" s="321"/>
      <c r="E73" s="321"/>
      <c r="F73" s="321"/>
      <c r="G73" s="321"/>
      <c r="H73" s="321"/>
      <c r="I73" s="321"/>
      <c r="J73" s="321"/>
      <c r="K73" s="322"/>
    </row>
    <row r="74" ht="17.25" customHeight="1">
      <c r="B74" s="320"/>
      <c r="C74" s="323" t="s">
        <v>558</v>
      </c>
      <c r="D74" s="323"/>
      <c r="E74" s="323"/>
      <c r="F74" s="323" t="s">
        <v>559</v>
      </c>
      <c r="G74" s="324"/>
      <c r="H74" s="323" t="s">
        <v>111</v>
      </c>
      <c r="I74" s="323" t="s">
        <v>55</v>
      </c>
      <c r="J74" s="323" t="s">
        <v>560</v>
      </c>
      <c r="K74" s="322"/>
    </row>
    <row r="75" ht="17.25" customHeight="1">
      <c r="B75" s="320"/>
      <c r="C75" s="325" t="s">
        <v>561</v>
      </c>
      <c r="D75" s="325"/>
      <c r="E75" s="325"/>
      <c r="F75" s="326" t="s">
        <v>562</v>
      </c>
      <c r="G75" s="327"/>
      <c r="H75" s="325"/>
      <c r="I75" s="325"/>
      <c r="J75" s="325" t="s">
        <v>563</v>
      </c>
      <c r="K75" s="322"/>
    </row>
    <row r="76" ht="5.25" customHeight="1">
      <c r="B76" s="320"/>
      <c r="C76" s="328"/>
      <c r="D76" s="328"/>
      <c r="E76" s="328"/>
      <c r="F76" s="328"/>
      <c r="G76" s="329"/>
      <c r="H76" s="328"/>
      <c r="I76" s="328"/>
      <c r="J76" s="328"/>
      <c r="K76" s="322"/>
    </row>
    <row r="77" ht="15" customHeight="1">
      <c r="B77" s="320"/>
      <c r="C77" s="309" t="s">
        <v>51</v>
      </c>
      <c r="D77" s="328"/>
      <c r="E77" s="328"/>
      <c r="F77" s="330" t="s">
        <v>564</v>
      </c>
      <c r="G77" s="329"/>
      <c r="H77" s="309" t="s">
        <v>565</v>
      </c>
      <c r="I77" s="309" t="s">
        <v>566</v>
      </c>
      <c r="J77" s="309">
        <v>20</v>
      </c>
      <c r="K77" s="322"/>
    </row>
    <row r="78" ht="15" customHeight="1">
      <c r="B78" s="320"/>
      <c r="C78" s="309" t="s">
        <v>567</v>
      </c>
      <c r="D78" s="309"/>
      <c r="E78" s="309"/>
      <c r="F78" s="330" t="s">
        <v>564</v>
      </c>
      <c r="G78" s="329"/>
      <c r="H78" s="309" t="s">
        <v>568</v>
      </c>
      <c r="I78" s="309" t="s">
        <v>566</v>
      </c>
      <c r="J78" s="309">
        <v>120</v>
      </c>
      <c r="K78" s="322"/>
    </row>
    <row r="79" ht="15" customHeight="1">
      <c r="B79" s="331"/>
      <c r="C79" s="309" t="s">
        <v>569</v>
      </c>
      <c r="D79" s="309"/>
      <c r="E79" s="309"/>
      <c r="F79" s="330" t="s">
        <v>570</v>
      </c>
      <c r="G79" s="329"/>
      <c r="H79" s="309" t="s">
        <v>571</v>
      </c>
      <c r="I79" s="309" t="s">
        <v>566</v>
      </c>
      <c r="J79" s="309">
        <v>50</v>
      </c>
      <c r="K79" s="322"/>
    </row>
    <row r="80" ht="15" customHeight="1">
      <c r="B80" s="331"/>
      <c r="C80" s="309" t="s">
        <v>572</v>
      </c>
      <c r="D80" s="309"/>
      <c r="E80" s="309"/>
      <c r="F80" s="330" t="s">
        <v>564</v>
      </c>
      <c r="G80" s="329"/>
      <c r="H80" s="309" t="s">
        <v>573</v>
      </c>
      <c r="I80" s="309" t="s">
        <v>574</v>
      </c>
      <c r="J80" s="309"/>
      <c r="K80" s="322"/>
    </row>
    <row r="81" ht="15" customHeight="1">
      <c r="B81" s="331"/>
      <c r="C81" s="332" t="s">
        <v>575</v>
      </c>
      <c r="D81" s="332"/>
      <c r="E81" s="332"/>
      <c r="F81" s="333" t="s">
        <v>570</v>
      </c>
      <c r="G81" s="332"/>
      <c r="H81" s="332" t="s">
        <v>576</v>
      </c>
      <c r="I81" s="332" t="s">
        <v>566</v>
      </c>
      <c r="J81" s="332">
        <v>15</v>
      </c>
      <c r="K81" s="322"/>
    </row>
    <row r="82" ht="15" customHeight="1">
      <c r="B82" s="331"/>
      <c r="C82" s="332" t="s">
        <v>577</v>
      </c>
      <c r="D82" s="332"/>
      <c r="E82" s="332"/>
      <c r="F82" s="333" t="s">
        <v>570</v>
      </c>
      <c r="G82" s="332"/>
      <c r="H82" s="332" t="s">
        <v>578</v>
      </c>
      <c r="I82" s="332" t="s">
        <v>566</v>
      </c>
      <c r="J82" s="332">
        <v>15</v>
      </c>
      <c r="K82" s="322"/>
    </row>
    <row r="83" ht="15" customHeight="1">
      <c r="B83" s="331"/>
      <c r="C83" s="332" t="s">
        <v>579</v>
      </c>
      <c r="D83" s="332"/>
      <c r="E83" s="332"/>
      <c r="F83" s="333" t="s">
        <v>570</v>
      </c>
      <c r="G83" s="332"/>
      <c r="H83" s="332" t="s">
        <v>580</v>
      </c>
      <c r="I83" s="332" t="s">
        <v>566</v>
      </c>
      <c r="J83" s="332">
        <v>20</v>
      </c>
      <c r="K83" s="322"/>
    </row>
    <row r="84" ht="15" customHeight="1">
      <c r="B84" s="331"/>
      <c r="C84" s="332" t="s">
        <v>581</v>
      </c>
      <c r="D84" s="332"/>
      <c r="E84" s="332"/>
      <c r="F84" s="333" t="s">
        <v>570</v>
      </c>
      <c r="G84" s="332"/>
      <c r="H84" s="332" t="s">
        <v>582</v>
      </c>
      <c r="I84" s="332" t="s">
        <v>566</v>
      </c>
      <c r="J84" s="332">
        <v>20</v>
      </c>
      <c r="K84" s="322"/>
    </row>
    <row r="85" ht="15" customHeight="1">
      <c r="B85" s="331"/>
      <c r="C85" s="309" t="s">
        <v>583</v>
      </c>
      <c r="D85" s="309"/>
      <c r="E85" s="309"/>
      <c r="F85" s="330" t="s">
        <v>570</v>
      </c>
      <c r="G85" s="329"/>
      <c r="H85" s="309" t="s">
        <v>584</v>
      </c>
      <c r="I85" s="309" t="s">
        <v>566</v>
      </c>
      <c r="J85" s="309">
        <v>50</v>
      </c>
      <c r="K85" s="322"/>
    </row>
    <row r="86" ht="15" customHeight="1">
      <c r="B86" s="331"/>
      <c r="C86" s="309" t="s">
        <v>585</v>
      </c>
      <c r="D86" s="309"/>
      <c r="E86" s="309"/>
      <c r="F86" s="330" t="s">
        <v>570</v>
      </c>
      <c r="G86" s="329"/>
      <c r="H86" s="309" t="s">
        <v>586</v>
      </c>
      <c r="I86" s="309" t="s">
        <v>566</v>
      </c>
      <c r="J86" s="309">
        <v>20</v>
      </c>
      <c r="K86" s="322"/>
    </row>
    <row r="87" ht="15" customHeight="1">
      <c r="B87" s="331"/>
      <c r="C87" s="309" t="s">
        <v>587</v>
      </c>
      <c r="D87" s="309"/>
      <c r="E87" s="309"/>
      <c r="F87" s="330" t="s">
        <v>570</v>
      </c>
      <c r="G87" s="329"/>
      <c r="H87" s="309" t="s">
        <v>588</v>
      </c>
      <c r="I87" s="309" t="s">
        <v>566</v>
      </c>
      <c r="J87" s="309">
        <v>20</v>
      </c>
      <c r="K87" s="322"/>
    </row>
    <row r="88" ht="15" customHeight="1">
      <c r="B88" s="331"/>
      <c r="C88" s="309" t="s">
        <v>589</v>
      </c>
      <c r="D88" s="309"/>
      <c r="E88" s="309"/>
      <c r="F88" s="330" t="s">
        <v>570</v>
      </c>
      <c r="G88" s="329"/>
      <c r="H88" s="309" t="s">
        <v>590</v>
      </c>
      <c r="I88" s="309" t="s">
        <v>566</v>
      </c>
      <c r="J88" s="309">
        <v>50</v>
      </c>
      <c r="K88" s="322"/>
    </row>
    <row r="89" ht="15" customHeight="1">
      <c r="B89" s="331"/>
      <c r="C89" s="309" t="s">
        <v>591</v>
      </c>
      <c r="D89" s="309"/>
      <c r="E89" s="309"/>
      <c r="F89" s="330" t="s">
        <v>570</v>
      </c>
      <c r="G89" s="329"/>
      <c r="H89" s="309" t="s">
        <v>591</v>
      </c>
      <c r="I89" s="309" t="s">
        <v>566</v>
      </c>
      <c r="J89" s="309">
        <v>50</v>
      </c>
      <c r="K89" s="322"/>
    </row>
    <row r="90" ht="15" customHeight="1">
      <c r="B90" s="331"/>
      <c r="C90" s="309" t="s">
        <v>116</v>
      </c>
      <c r="D90" s="309"/>
      <c r="E90" s="309"/>
      <c r="F90" s="330" t="s">
        <v>570</v>
      </c>
      <c r="G90" s="329"/>
      <c r="H90" s="309" t="s">
        <v>592</v>
      </c>
      <c r="I90" s="309" t="s">
        <v>566</v>
      </c>
      <c r="J90" s="309">
        <v>255</v>
      </c>
      <c r="K90" s="322"/>
    </row>
    <row r="91" ht="15" customHeight="1">
      <c r="B91" s="331"/>
      <c r="C91" s="309" t="s">
        <v>593</v>
      </c>
      <c r="D91" s="309"/>
      <c r="E91" s="309"/>
      <c r="F91" s="330" t="s">
        <v>564</v>
      </c>
      <c r="G91" s="329"/>
      <c r="H91" s="309" t="s">
        <v>594</v>
      </c>
      <c r="I91" s="309" t="s">
        <v>595</v>
      </c>
      <c r="J91" s="309"/>
      <c r="K91" s="322"/>
    </row>
    <row r="92" ht="15" customHeight="1">
      <c r="B92" s="331"/>
      <c r="C92" s="309" t="s">
        <v>596</v>
      </c>
      <c r="D92" s="309"/>
      <c r="E92" s="309"/>
      <c r="F92" s="330" t="s">
        <v>564</v>
      </c>
      <c r="G92" s="329"/>
      <c r="H92" s="309" t="s">
        <v>597</v>
      </c>
      <c r="I92" s="309" t="s">
        <v>598</v>
      </c>
      <c r="J92" s="309"/>
      <c r="K92" s="322"/>
    </row>
    <row r="93" ht="15" customHeight="1">
      <c r="B93" s="331"/>
      <c r="C93" s="309" t="s">
        <v>599</v>
      </c>
      <c r="D93" s="309"/>
      <c r="E93" s="309"/>
      <c r="F93" s="330" t="s">
        <v>564</v>
      </c>
      <c r="G93" s="329"/>
      <c r="H93" s="309" t="s">
        <v>599</v>
      </c>
      <c r="I93" s="309" t="s">
        <v>598</v>
      </c>
      <c r="J93" s="309"/>
      <c r="K93" s="322"/>
    </row>
    <row r="94" ht="15" customHeight="1">
      <c r="B94" s="331"/>
      <c r="C94" s="309" t="s">
        <v>36</v>
      </c>
      <c r="D94" s="309"/>
      <c r="E94" s="309"/>
      <c r="F94" s="330" t="s">
        <v>564</v>
      </c>
      <c r="G94" s="329"/>
      <c r="H94" s="309" t="s">
        <v>600</v>
      </c>
      <c r="I94" s="309" t="s">
        <v>598</v>
      </c>
      <c r="J94" s="309"/>
      <c r="K94" s="322"/>
    </row>
    <row r="95" ht="15" customHeight="1">
      <c r="B95" s="331"/>
      <c r="C95" s="309" t="s">
        <v>46</v>
      </c>
      <c r="D95" s="309"/>
      <c r="E95" s="309"/>
      <c r="F95" s="330" t="s">
        <v>564</v>
      </c>
      <c r="G95" s="329"/>
      <c r="H95" s="309" t="s">
        <v>601</v>
      </c>
      <c r="I95" s="309" t="s">
        <v>598</v>
      </c>
      <c r="J95" s="309"/>
      <c r="K95" s="322"/>
    </row>
    <row r="96" ht="15" customHeight="1">
      <c r="B96" s="334"/>
      <c r="C96" s="335"/>
      <c r="D96" s="335"/>
      <c r="E96" s="335"/>
      <c r="F96" s="335"/>
      <c r="G96" s="335"/>
      <c r="H96" s="335"/>
      <c r="I96" s="335"/>
      <c r="J96" s="335"/>
      <c r="K96" s="336"/>
    </row>
    <row r="97" ht="18.75" customHeight="1">
      <c r="B97" s="337"/>
      <c r="C97" s="338"/>
      <c r="D97" s="338"/>
      <c r="E97" s="338"/>
      <c r="F97" s="338"/>
      <c r="G97" s="338"/>
      <c r="H97" s="338"/>
      <c r="I97" s="338"/>
      <c r="J97" s="338"/>
      <c r="K97" s="337"/>
    </row>
    <row r="98" ht="18.75" customHeight="1">
      <c r="B98" s="316"/>
      <c r="C98" s="316"/>
      <c r="D98" s="316"/>
      <c r="E98" s="316"/>
      <c r="F98" s="316"/>
      <c r="G98" s="316"/>
      <c r="H98" s="316"/>
      <c r="I98" s="316"/>
      <c r="J98" s="316"/>
      <c r="K98" s="316"/>
    </row>
    <row r="99" ht="7.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9"/>
    </row>
    <row r="100" ht="45" customHeight="1">
      <c r="B100" s="320"/>
      <c r="C100" s="321" t="s">
        <v>602</v>
      </c>
      <c r="D100" s="321"/>
      <c r="E100" s="321"/>
      <c r="F100" s="321"/>
      <c r="G100" s="321"/>
      <c r="H100" s="321"/>
      <c r="I100" s="321"/>
      <c r="J100" s="321"/>
      <c r="K100" s="322"/>
    </row>
    <row r="101" ht="17.25" customHeight="1">
      <c r="B101" s="320"/>
      <c r="C101" s="323" t="s">
        <v>558</v>
      </c>
      <c r="D101" s="323"/>
      <c r="E101" s="323"/>
      <c r="F101" s="323" t="s">
        <v>559</v>
      </c>
      <c r="G101" s="324"/>
      <c r="H101" s="323" t="s">
        <v>111</v>
      </c>
      <c r="I101" s="323" t="s">
        <v>55</v>
      </c>
      <c r="J101" s="323" t="s">
        <v>560</v>
      </c>
      <c r="K101" s="322"/>
    </row>
    <row r="102" ht="17.25" customHeight="1">
      <c r="B102" s="320"/>
      <c r="C102" s="325" t="s">
        <v>561</v>
      </c>
      <c r="D102" s="325"/>
      <c r="E102" s="325"/>
      <c r="F102" s="326" t="s">
        <v>562</v>
      </c>
      <c r="G102" s="327"/>
      <c r="H102" s="325"/>
      <c r="I102" s="325"/>
      <c r="J102" s="325" t="s">
        <v>563</v>
      </c>
      <c r="K102" s="322"/>
    </row>
    <row r="103" ht="5.25" customHeight="1">
      <c r="B103" s="320"/>
      <c r="C103" s="323"/>
      <c r="D103" s="323"/>
      <c r="E103" s="323"/>
      <c r="F103" s="323"/>
      <c r="G103" s="339"/>
      <c r="H103" s="323"/>
      <c r="I103" s="323"/>
      <c r="J103" s="323"/>
      <c r="K103" s="322"/>
    </row>
    <row r="104" ht="15" customHeight="1">
      <c r="B104" s="320"/>
      <c r="C104" s="309" t="s">
        <v>51</v>
      </c>
      <c r="D104" s="328"/>
      <c r="E104" s="328"/>
      <c r="F104" s="330" t="s">
        <v>564</v>
      </c>
      <c r="G104" s="339"/>
      <c r="H104" s="309" t="s">
        <v>603</v>
      </c>
      <c r="I104" s="309" t="s">
        <v>566</v>
      </c>
      <c r="J104" s="309">
        <v>20</v>
      </c>
      <c r="K104" s="322"/>
    </row>
    <row r="105" ht="15" customHeight="1">
      <c r="B105" s="320"/>
      <c r="C105" s="309" t="s">
        <v>567</v>
      </c>
      <c r="D105" s="309"/>
      <c r="E105" s="309"/>
      <c r="F105" s="330" t="s">
        <v>564</v>
      </c>
      <c r="G105" s="309"/>
      <c r="H105" s="309" t="s">
        <v>603</v>
      </c>
      <c r="I105" s="309" t="s">
        <v>566</v>
      </c>
      <c r="J105" s="309">
        <v>120</v>
      </c>
      <c r="K105" s="322"/>
    </row>
    <row r="106" ht="15" customHeight="1">
      <c r="B106" s="331"/>
      <c r="C106" s="309" t="s">
        <v>569</v>
      </c>
      <c r="D106" s="309"/>
      <c r="E106" s="309"/>
      <c r="F106" s="330" t="s">
        <v>570</v>
      </c>
      <c r="G106" s="309"/>
      <c r="H106" s="309" t="s">
        <v>603</v>
      </c>
      <c r="I106" s="309" t="s">
        <v>566</v>
      </c>
      <c r="J106" s="309">
        <v>50</v>
      </c>
      <c r="K106" s="322"/>
    </row>
    <row r="107" ht="15" customHeight="1">
      <c r="B107" s="331"/>
      <c r="C107" s="309" t="s">
        <v>572</v>
      </c>
      <c r="D107" s="309"/>
      <c r="E107" s="309"/>
      <c r="F107" s="330" t="s">
        <v>564</v>
      </c>
      <c r="G107" s="309"/>
      <c r="H107" s="309" t="s">
        <v>603</v>
      </c>
      <c r="I107" s="309" t="s">
        <v>574</v>
      </c>
      <c r="J107" s="309"/>
      <c r="K107" s="322"/>
    </row>
    <row r="108" ht="15" customHeight="1">
      <c r="B108" s="331"/>
      <c r="C108" s="309" t="s">
        <v>583</v>
      </c>
      <c r="D108" s="309"/>
      <c r="E108" s="309"/>
      <c r="F108" s="330" t="s">
        <v>570</v>
      </c>
      <c r="G108" s="309"/>
      <c r="H108" s="309" t="s">
        <v>603</v>
      </c>
      <c r="I108" s="309" t="s">
        <v>566</v>
      </c>
      <c r="J108" s="309">
        <v>50</v>
      </c>
      <c r="K108" s="322"/>
    </row>
    <row r="109" ht="15" customHeight="1">
      <c r="B109" s="331"/>
      <c r="C109" s="309" t="s">
        <v>591</v>
      </c>
      <c r="D109" s="309"/>
      <c r="E109" s="309"/>
      <c r="F109" s="330" t="s">
        <v>570</v>
      </c>
      <c r="G109" s="309"/>
      <c r="H109" s="309" t="s">
        <v>603</v>
      </c>
      <c r="I109" s="309" t="s">
        <v>566</v>
      </c>
      <c r="J109" s="309">
        <v>50</v>
      </c>
      <c r="K109" s="322"/>
    </row>
    <row r="110" ht="15" customHeight="1">
      <c r="B110" s="331"/>
      <c r="C110" s="309" t="s">
        <v>589</v>
      </c>
      <c r="D110" s="309"/>
      <c r="E110" s="309"/>
      <c r="F110" s="330" t="s">
        <v>570</v>
      </c>
      <c r="G110" s="309"/>
      <c r="H110" s="309" t="s">
        <v>603</v>
      </c>
      <c r="I110" s="309" t="s">
        <v>566</v>
      </c>
      <c r="J110" s="309">
        <v>50</v>
      </c>
      <c r="K110" s="322"/>
    </row>
    <row r="111" ht="15" customHeight="1">
      <c r="B111" s="331"/>
      <c r="C111" s="309" t="s">
        <v>51</v>
      </c>
      <c r="D111" s="309"/>
      <c r="E111" s="309"/>
      <c r="F111" s="330" t="s">
        <v>564</v>
      </c>
      <c r="G111" s="309"/>
      <c r="H111" s="309" t="s">
        <v>604</v>
      </c>
      <c r="I111" s="309" t="s">
        <v>566</v>
      </c>
      <c r="J111" s="309">
        <v>20</v>
      </c>
      <c r="K111" s="322"/>
    </row>
    <row r="112" ht="15" customHeight="1">
      <c r="B112" s="331"/>
      <c r="C112" s="309" t="s">
        <v>605</v>
      </c>
      <c r="D112" s="309"/>
      <c r="E112" s="309"/>
      <c r="F112" s="330" t="s">
        <v>564</v>
      </c>
      <c r="G112" s="309"/>
      <c r="H112" s="309" t="s">
        <v>606</v>
      </c>
      <c r="I112" s="309" t="s">
        <v>566</v>
      </c>
      <c r="J112" s="309">
        <v>120</v>
      </c>
      <c r="K112" s="322"/>
    </row>
    <row r="113" ht="15" customHeight="1">
      <c r="B113" s="331"/>
      <c r="C113" s="309" t="s">
        <v>36</v>
      </c>
      <c r="D113" s="309"/>
      <c r="E113" s="309"/>
      <c r="F113" s="330" t="s">
        <v>564</v>
      </c>
      <c r="G113" s="309"/>
      <c r="H113" s="309" t="s">
        <v>607</v>
      </c>
      <c r="I113" s="309" t="s">
        <v>598</v>
      </c>
      <c r="J113" s="309"/>
      <c r="K113" s="322"/>
    </row>
    <row r="114" ht="15" customHeight="1">
      <c r="B114" s="331"/>
      <c r="C114" s="309" t="s">
        <v>46</v>
      </c>
      <c r="D114" s="309"/>
      <c r="E114" s="309"/>
      <c r="F114" s="330" t="s">
        <v>564</v>
      </c>
      <c r="G114" s="309"/>
      <c r="H114" s="309" t="s">
        <v>608</v>
      </c>
      <c r="I114" s="309" t="s">
        <v>598</v>
      </c>
      <c r="J114" s="309"/>
      <c r="K114" s="322"/>
    </row>
    <row r="115" ht="15" customHeight="1">
      <c r="B115" s="331"/>
      <c r="C115" s="309" t="s">
        <v>55</v>
      </c>
      <c r="D115" s="309"/>
      <c r="E115" s="309"/>
      <c r="F115" s="330" t="s">
        <v>564</v>
      </c>
      <c r="G115" s="309"/>
      <c r="H115" s="309" t="s">
        <v>609</v>
      </c>
      <c r="I115" s="309" t="s">
        <v>610</v>
      </c>
      <c r="J115" s="309"/>
      <c r="K115" s="322"/>
    </row>
    <row r="116" ht="15" customHeight="1">
      <c r="B116" s="334"/>
      <c r="C116" s="340"/>
      <c r="D116" s="340"/>
      <c r="E116" s="340"/>
      <c r="F116" s="340"/>
      <c r="G116" s="340"/>
      <c r="H116" s="340"/>
      <c r="I116" s="340"/>
      <c r="J116" s="340"/>
      <c r="K116" s="336"/>
    </row>
    <row r="117" ht="18.75" customHeight="1">
      <c r="B117" s="341"/>
      <c r="C117" s="305"/>
      <c r="D117" s="305"/>
      <c r="E117" s="305"/>
      <c r="F117" s="342"/>
      <c r="G117" s="305"/>
      <c r="H117" s="305"/>
      <c r="I117" s="305"/>
      <c r="J117" s="305"/>
      <c r="K117" s="341"/>
    </row>
    <row r="118" ht="18.75" customHeight="1">
      <c r="B118" s="316"/>
      <c r="C118" s="316"/>
      <c r="D118" s="316"/>
      <c r="E118" s="316"/>
      <c r="F118" s="316"/>
      <c r="G118" s="316"/>
      <c r="H118" s="316"/>
      <c r="I118" s="316"/>
      <c r="J118" s="316"/>
      <c r="K118" s="316"/>
    </row>
    <row r="119" ht="7.5" customHeight="1">
      <c r="B119" s="343"/>
      <c r="C119" s="344"/>
      <c r="D119" s="344"/>
      <c r="E119" s="344"/>
      <c r="F119" s="344"/>
      <c r="G119" s="344"/>
      <c r="H119" s="344"/>
      <c r="I119" s="344"/>
      <c r="J119" s="344"/>
      <c r="K119" s="345"/>
    </row>
    <row r="120" ht="45" customHeight="1">
      <c r="B120" s="346"/>
      <c r="C120" s="299" t="s">
        <v>611</v>
      </c>
      <c r="D120" s="299"/>
      <c r="E120" s="299"/>
      <c r="F120" s="299"/>
      <c r="G120" s="299"/>
      <c r="H120" s="299"/>
      <c r="I120" s="299"/>
      <c r="J120" s="299"/>
      <c r="K120" s="347"/>
    </row>
    <row r="121" ht="17.25" customHeight="1">
      <c r="B121" s="348"/>
      <c r="C121" s="323" t="s">
        <v>558</v>
      </c>
      <c r="D121" s="323"/>
      <c r="E121" s="323"/>
      <c r="F121" s="323" t="s">
        <v>559</v>
      </c>
      <c r="G121" s="324"/>
      <c r="H121" s="323" t="s">
        <v>111</v>
      </c>
      <c r="I121" s="323" t="s">
        <v>55</v>
      </c>
      <c r="J121" s="323" t="s">
        <v>560</v>
      </c>
      <c r="K121" s="349"/>
    </row>
    <row r="122" ht="17.25" customHeight="1">
      <c r="B122" s="348"/>
      <c r="C122" s="325" t="s">
        <v>561</v>
      </c>
      <c r="D122" s="325"/>
      <c r="E122" s="325"/>
      <c r="F122" s="326" t="s">
        <v>562</v>
      </c>
      <c r="G122" s="327"/>
      <c r="H122" s="325"/>
      <c r="I122" s="325"/>
      <c r="J122" s="325" t="s">
        <v>563</v>
      </c>
      <c r="K122" s="349"/>
    </row>
    <row r="123" ht="5.25" customHeight="1">
      <c r="B123" s="350"/>
      <c r="C123" s="328"/>
      <c r="D123" s="328"/>
      <c r="E123" s="328"/>
      <c r="F123" s="328"/>
      <c r="G123" s="309"/>
      <c r="H123" s="328"/>
      <c r="I123" s="328"/>
      <c r="J123" s="328"/>
      <c r="K123" s="351"/>
    </row>
    <row r="124" ht="15" customHeight="1">
      <c r="B124" s="350"/>
      <c r="C124" s="309" t="s">
        <v>567</v>
      </c>
      <c r="D124" s="328"/>
      <c r="E124" s="328"/>
      <c r="F124" s="330" t="s">
        <v>564</v>
      </c>
      <c r="G124" s="309"/>
      <c r="H124" s="309" t="s">
        <v>603</v>
      </c>
      <c r="I124" s="309" t="s">
        <v>566</v>
      </c>
      <c r="J124" s="309">
        <v>120</v>
      </c>
      <c r="K124" s="352"/>
    </row>
    <row r="125" ht="15" customHeight="1">
      <c r="B125" s="350"/>
      <c r="C125" s="309" t="s">
        <v>612</v>
      </c>
      <c r="D125" s="309"/>
      <c r="E125" s="309"/>
      <c r="F125" s="330" t="s">
        <v>564</v>
      </c>
      <c r="G125" s="309"/>
      <c r="H125" s="309" t="s">
        <v>613</v>
      </c>
      <c r="I125" s="309" t="s">
        <v>566</v>
      </c>
      <c r="J125" s="309" t="s">
        <v>614</v>
      </c>
      <c r="K125" s="352"/>
    </row>
    <row r="126" ht="15" customHeight="1">
      <c r="B126" s="350"/>
      <c r="C126" s="309" t="s">
        <v>513</v>
      </c>
      <c r="D126" s="309"/>
      <c r="E126" s="309"/>
      <c r="F126" s="330" t="s">
        <v>564</v>
      </c>
      <c r="G126" s="309"/>
      <c r="H126" s="309" t="s">
        <v>615</v>
      </c>
      <c r="I126" s="309" t="s">
        <v>566</v>
      </c>
      <c r="J126" s="309" t="s">
        <v>614</v>
      </c>
      <c r="K126" s="352"/>
    </row>
    <row r="127" ht="15" customHeight="1">
      <c r="B127" s="350"/>
      <c r="C127" s="309" t="s">
        <v>575</v>
      </c>
      <c r="D127" s="309"/>
      <c r="E127" s="309"/>
      <c r="F127" s="330" t="s">
        <v>570</v>
      </c>
      <c r="G127" s="309"/>
      <c r="H127" s="309" t="s">
        <v>576</v>
      </c>
      <c r="I127" s="309" t="s">
        <v>566</v>
      </c>
      <c r="J127" s="309">
        <v>15</v>
      </c>
      <c r="K127" s="352"/>
    </row>
    <row r="128" ht="15" customHeight="1">
      <c r="B128" s="350"/>
      <c r="C128" s="332" t="s">
        <v>577</v>
      </c>
      <c r="D128" s="332"/>
      <c r="E128" s="332"/>
      <c r="F128" s="333" t="s">
        <v>570</v>
      </c>
      <c r="G128" s="332"/>
      <c r="H128" s="332" t="s">
        <v>578</v>
      </c>
      <c r="I128" s="332" t="s">
        <v>566</v>
      </c>
      <c r="J128" s="332">
        <v>15</v>
      </c>
      <c r="K128" s="352"/>
    </row>
    <row r="129" ht="15" customHeight="1">
      <c r="B129" s="350"/>
      <c r="C129" s="332" t="s">
        <v>579</v>
      </c>
      <c r="D129" s="332"/>
      <c r="E129" s="332"/>
      <c r="F129" s="333" t="s">
        <v>570</v>
      </c>
      <c r="G129" s="332"/>
      <c r="H129" s="332" t="s">
        <v>580</v>
      </c>
      <c r="I129" s="332" t="s">
        <v>566</v>
      </c>
      <c r="J129" s="332">
        <v>20</v>
      </c>
      <c r="K129" s="352"/>
    </row>
    <row r="130" ht="15" customHeight="1">
      <c r="B130" s="350"/>
      <c r="C130" s="332" t="s">
        <v>581</v>
      </c>
      <c r="D130" s="332"/>
      <c r="E130" s="332"/>
      <c r="F130" s="333" t="s">
        <v>570</v>
      </c>
      <c r="G130" s="332"/>
      <c r="H130" s="332" t="s">
        <v>582</v>
      </c>
      <c r="I130" s="332" t="s">
        <v>566</v>
      </c>
      <c r="J130" s="332">
        <v>20</v>
      </c>
      <c r="K130" s="352"/>
    </row>
    <row r="131" ht="15" customHeight="1">
      <c r="B131" s="350"/>
      <c r="C131" s="309" t="s">
        <v>569</v>
      </c>
      <c r="D131" s="309"/>
      <c r="E131" s="309"/>
      <c r="F131" s="330" t="s">
        <v>570</v>
      </c>
      <c r="G131" s="309"/>
      <c r="H131" s="309" t="s">
        <v>603</v>
      </c>
      <c r="I131" s="309" t="s">
        <v>566</v>
      </c>
      <c r="J131" s="309">
        <v>50</v>
      </c>
      <c r="K131" s="352"/>
    </row>
    <row r="132" ht="15" customHeight="1">
      <c r="B132" s="350"/>
      <c r="C132" s="309" t="s">
        <v>583</v>
      </c>
      <c r="D132" s="309"/>
      <c r="E132" s="309"/>
      <c r="F132" s="330" t="s">
        <v>570</v>
      </c>
      <c r="G132" s="309"/>
      <c r="H132" s="309" t="s">
        <v>603</v>
      </c>
      <c r="I132" s="309" t="s">
        <v>566</v>
      </c>
      <c r="J132" s="309">
        <v>50</v>
      </c>
      <c r="K132" s="352"/>
    </row>
    <row r="133" ht="15" customHeight="1">
      <c r="B133" s="350"/>
      <c r="C133" s="309" t="s">
        <v>589</v>
      </c>
      <c r="D133" s="309"/>
      <c r="E133" s="309"/>
      <c r="F133" s="330" t="s">
        <v>570</v>
      </c>
      <c r="G133" s="309"/>
      <c r="H133" s="309" t="s">
        <v>603</v>
      </c>
      <c r="I133" s="309" t="s">
        <v>566</v>
      </c>
      <c r="J133" s="309">
        <v>50</v>
      </c>
      <c r="K133" s="352"/>
    </row>
    <row r="134" ht="15" customHeight="1">
      <c r="B134" s="350"/>
      <c r="C134" s="309" t="s">
        <v>591</v>
      </c>
      <c r="D134" s="309"/>
      <c r="E134" s="309"/>
      <c r="F134" s="330" t="s">
        <v>570</v>
      </c>
      <c r="G134" s="309"/>
      <c r="H134" s="309" t="s">
        <v>603</v>
      </c>
      <c r="I134" s="309" t="s">
        <v>566</v>
      </c>
      <c r="J134" s="309">
        <v>50</v>
      </c>
      <c r="K134" s="352"/>
    </row>
    <row r="135" ht="15" customHeight="1">
      <c r="B135" s="350"/>
      <c r="C135" s="309" t="s">
        <v>116</v>
      </c>
      <c r="D135" s="309"/>
      <c r="E135" s="309"/>
      <c r="F135" s="330" t="s">
        <v>570</v>
      </c>
      <c r="G135" s="309"/>
      <c r="H135" s="309" t="s">
        <v>616</v>
      </c>
      <c r="I135" s="309" t="s">
        <v>566</v>
      </c>
      <c r="J135" s="309">
        <v>255</v>
      </c>
      <c r="K135" s="352"/>
    </row>
    <row r="136" ht="15" customHeight="1">
      <c r="B136" s="350"/>
      <c r="C136" s="309" t="s">
        <v>593</v>
      </c>
      <c r="D136" s="309"/>
      <c r="E136" s="309"/>
      <c r="F136" s="330" t="s">
        <v>564</v>
      </c>
      <c r="G136" s="309"/>
      <c r="H136" s="309" t="s">
        <v>617</v>
      </c>
      <c r="I136" s="309" t="s">
        <v>595</v>
      </c>
      <c r="J136" s="309"/>
      <c r="K136" s="352"/>
    </row>
    <row r="137" ht="15" customHeight="1">
      <c r="B137" s="350"/>
      <c r="C137" s="309" t="s">
        <v>596</v>
      </c>
      <c r="D137" s="309"/>
      <c r="E137" s="309"/>
      <c r="F137" s="330" t="s">
        <v>564</v>
      </c>
      <c r="G137" s="309"/>
      <c r="H137" s="309" t="s">
        <v>618</v>
      </c>
      <c r="I137" s="309" t="s">
        <v>598</v>
      </c>
      <c r="J137" s="309"/>
      <c r="K137" s="352"/>
    </row>
    <row r="138" ht="15" customHeight="1">
      <c r="B138" s="350"/>
      <c r="C138" s="309" t="s">
        <v>599</v>
      </c>
      <c r="D138" s="309"/>
      <c r="E138" s="309"/>
      <c r="F138" s="330" t="s">
        <v>564</v>
      </c>
      <c r="G138" s="309"/>
      <c r="H138" s="309" t="s">
        <v>599</v>
      </c>
      <c r="I138" s="309" t="s">
        <v>598</v>
      </c>
      <c r="J138" s="309"/>
      <c r="K138" s="352"/>
    </row>
    <row r="139" ht="15" customHeight="1">
      <c r="B139" s="350"/>
      <c r="C139" s="309" t="s">
        <v>36</v>
      </c>
      <c r="D139" s="309"/>
      <c r="E139" s="309"/>
      <c r="F139" s="330" t="s">
        <v>564</v>
      </c>
      <c r="G139" s="309"/>
      <c r="H139" s="309" t="s">
        <v>619</v>
      </c>
      <c r="I139" s="309" t="s">
        <v>598</v>
      </c>
      <c r="J139" s="309"/>
      <c r="K139" s="352"/>
    </row>
    <row r="140" ht="15" customHeight="1">
      <c r="B140" s="350"/>
      <c r="C140" s="309" t="s">
        <v>620</v>
      </c>
      <c r="D140" s="309"/>
      <c r="E140" s="309"/>
      <c r="F140" s="330" t="s">
        <v>564</v>
      </c>
      <c r="G140" s="309"/>
      <c r="H140" s="309" t="s">
        <v>621</v>
      </c>
      <c r="I140" s="309" t="s">
        <v>598</v>
      </c>
      <c r="J140" s="309"/>
      <c r="K140" s="352"/>
    </row>
    <row r="141" ht="15" customHeight="1">
      <c r="B141" s="353"/>
      <c r="C141" s="354"/>
      <c r="D141" s="354"/>
      <c r="E141" s="354"/>
      <c r="F141" s="354"/>
      <c r="G141" s="354"/>
      <c r="H141" s="354"/>
      <c r="I141" s="354"/>
      <c r="J141" s="354"/>
      <c r="K141" s="355"/>
    </row>
    <row r="142" ht="18.75" customHeight="1">
      <c r="B142" s="305"/>
      <c r="C142" s="305"/>
      <c r="D142" s="305"/>
      <c r="E142" s="305"/>
      <c r="F142" s="342"/>
      <c r="G142" s="305"/>
      <c r="H142" s="305"/>
      <c r="I142" s="305"/>
      <c r="J142" s="305"/>
      <c r="K142" s="305"/>
    </row>
    <row r="143" ht="18.75" customHeight="1">
      <c r="B143" s="316"/>
      <c r="C143" s="316"/>
      <c r="D143" s="316"/>
      <c r="E143" s="316"/>
      <c r="F143" s="316"/>
      <c r="G143" s="316"/>
      <c r="H143" s="316"/>
      <c r="I143" s="316"/>
      <c r="J143" s="316"/>
      <c r="K143" s="316"/>
    </row>
    <row r="144" ht="7.5" customHeight="1">
      <c r="B144" s="317"/>
      <c r="C144" s="318"/>
      <c r="D144" s="318"/>
      <c r="E144" s="318"/>
      <c r="F144" s="318"/>
      <c r="G144" s="318"/>
      <c r="H144" s="318"/>
      <c r="I144" s="318"/>
      <c r="J144" s="318"/>
      <c r="K144" s="319"/>
    </row>
    <row r="145" ht="45" customHeight="1">
      <c r="B145" s="320"/>
      <c r="C145" s="321" t="s">
        <v>622</v>
      </c>
      <c r="D145" s="321"/>
      <c r="E145" s="321"/>
      <c r="F145" s="321"/>
      <c r="G145" s="321"/>
      <c r="H145" s="321"/>
      <c r="I145" s="321"/>
      <c r="J145" s="321"/>
      <c r="K145" s="322"/>
    </row>
    <row r="146" ht="17.25" customHeight="1">
      <c r="B146" s="320"/>
      <c r="C146" s="323" t="s">
        <v>558</v>
      </c>
      <c r="D146" s="323"/>
      <c r="E146" s="323"/>
      <c r="F146" s="323" t="s">
        <v>559</v>
      </c>
      <c r="G146" s="324"/>
      <c r="H146" s="323" t="s">
        <v>111</v>
      </c>
      <c r="I146" s="323" t="s">
        <v>55</v>
      </c>
      <c r="J146" s="323" t="s">
        <v>560</v>
      </c>
      <c r="K146" s="322"/>
    </row>
    <row r="147" ht="17.25" customHeight="1">
      <c r="B147" s="320"/>
      <c r="C147" s="325" t="s">
        <v>561</v>
      </c>
      <c r="D147" s="325"/>
      <c r="E147" s="325"/>
      <c r="F147" s="326" t="s">
        <v>562</v>
      </c>
      <c r="G147" s="327"/>
      <c r="H147" s="325"/>
      <c r="I147" s="325"/>
      <c r="J147" s="325" t="s">
        <v>563</v>
      </c>
      <c r="K147" s="322"/>
    </row>
    <row r="148" ht="5.25" customHeight="1">
      <c r="B148" s="331"/>
      <c r="C148" s="328"/>
      <c r="D148" s="328"/>
      <c r="E148" s="328"/>
      <c r="F148" s="328"/>
      <c r="G148" s="329"/>
      <c r="H148" s="328"/>
      <c r="I148" s="328"/>
      <c r="J148" s="328"/>
      <c r="K148" s="352"/>
    </row>
    <row r="149" ht="15" customHeight="1">
      <c r="B149" s="331"/>
      <c r="C149" s="356" t="s">
        <v>567</v>
      </c>
      <c r="D149" s="309"/>
      <c r="E149" s="309"/>
      <c r="F149" s="357" t="s">
        <v>564</v>
      </c>
      <c r="G149" s="309"/>
      <c r="H149" s="356" t="s">
        <v>603</v>
      </c>
      <c r="I149" s="356" t="s">
        <v>566</v>
      </c>
      <c r="J149" s="356">
        <v>120</v>
      </c>
      <c r="K149" s="352"/>
    </row>
    <row r="150" ht="15" customHeight="1">
      <c r="B150" s="331"/>
      <c r="C150" s="356" t="s">
        <v>612</v>
      </c>
      <c r="D150" s="309"/>
      <c r="E150" s="309"/>
      <c r="F150" s="357" t="s">
        <v>564</v>
      </c>
      <c r="G150" s="309"/>
      <c r="H150" s="356" t="s">
        <v>623</v>
      </c>
      <c r="I150" s="356" t="s">
        <v>566</v>
      </c>
      <c r="J150" s="356" t="s">
        <v>614</v>
      </c>
      <c r="K150" s="352"/>
    </row>
    <row r="151" ht="15" customHeight="1">
      <c r="B151" s="331"/>
      <c r="C151" s="356" t="s">
        <v>513</v>
      </c>
      <c r="D151" s="309"/>
      <c r="E151" s="309"/>
      <c r="F151" s="357" t="s">
        <v>564</v>
      </c>
      <c r="G151" s="309"/>
      <c r="H151" s="356" t="s">
        <v>624</v>
      </c>
      <c r="I151" s="356" t="s">
        <v>566</v>
      </c>
      <c r="J151" s="356" t="s">
        <v>614</v>
      </c>
      <c r="K151" s="352"/>
    </row>
    <row r="152" ht="15" customHeight="1">
      <c r="B152" s="331"/>
      <c r="C152" s="356" t="s">
        <v>569</v>
      </c>
      <c r="D152" s="309"/>
      <c r="E152" s="309"/>
      <c r="F152" s="357" t="s">
        <v>570</v>
      </c>
      <c r="G152" s="309"/>
      <c r="H152" s="356" t="s">
        <v>603</v>
      </c>
      <c r="I152" s="356" t="s">
        <v>566</v>
      </c>
      <c r="J152" s="356">
        <v>50</v>
      </c>
      <c r="K152" s="352"/>
    </row>
    <row r="153" ht="15" customHeight="1">
      <c r="B153" s="331"/>
      <c r="C153" s="356" t="s">
        <v>572</v>
      </c>
      <c r="D153" s="309"/>
      <c r="E153" s="309"/>
      <c r="F153" s="357" t="s">
        <v>564</v>
      </c>
      <c r="G153" s="309"/>
      <c r="H153" s="356" t="s">
        <v>603</v>
      </c>
      <c r="I153" s="356" t="s">
        <v>574</v>
      </c>
      <c r="J153" s="356"/>
      <c r="K153" s="352"/>
    </row>
    <row r="154" ht="15" customHeight="1">
      <c r="B154" s="331"/>
      <c r="C154" s="356" t="s">
        <v>583</v>
      </c>
      <c r="D154" s="309"/>
      <c r="E154" s="309"/>
      <c r="F154" s="357" t="s">
        <v>570</v>
      </c>
      <c r="G154" s="309"/>
      <c r="H154" s="356" t="s">
        <v>603</v>
      </c>
      <c r="I154" s="356" t="s">
        <v>566</v>
      </c>
      <c r="J154" s="356">
        <v>50</v>
      </c>
      <c r="K154" s="352"/>
    </row>
    <row r="155" ht="15" customHeight="1">
      <c r="B155" s="331"/>
      <c r="C155" s="356" t="s">
        <v>591</v>
      </c>
      <c r="D155" s="309"/>
      <c r="E155" s="309"/>
      <c r="F155" s="357" t="s">
        <v>570</v>
      </c>
      <c r="G155" s="309"/>
      <c r="H155" s="356" t="s">
        <v>603</v>
      </c>
      <c r="I155" s="356" t="s">
        <v>566</v>
      </c>
      <c r="J155" s="356">
        <v>50</v>
      </c>
      <c r="K155" s="352"/>
    </row>
    <row r="156" ht="15" customHeight="1">
      <c r="B156" s="331"/>
      <c r="C156" s="356" t="s">
        <v>589</v>
      </c>
      <c r="D156" s="309"/>
      <c r="E156" s="309"/>
      <c r="F156" s="357" t="s">
        <v>570</v>
      </c>
      <c r="G156" s="309"/>
      <c r="H156" s="356" t="s">
        <v>603</v>
      </c>
      <c r="I156" s="356" t="s">
        <v>566</v>
      </c>
      <c r="J156" s="356">
        <v>50</v>
      </c>
      <c r="K156" s="352"/>
    </row>
    <row r="157" ht="15" customHeight="1">
      <c r="B157" s="331"/>
      <c r="C157" s="356" t="s">
        <v>96</v>
      </c>
      <c r="D157" s="309"/>
      <c r="E157" s="309"/>
      <c r="F157" s="357" t="s">
        <v>564</v>
      </c>
      <c r="G157" s="309"/>
      <c r="H157" s="356" t="s">
        <v>625</v>
      </c>
      <c r="I157" s="356" t="s">
        <v>566</v>
      </c>
      <c r="J157" s="356" t="s">
        <v>626</v>
      </c>
      <c r="K157" s="352"/>
    </row>
    <row r="158" ht="15" customHeight="1">
      <c r="B158" s="331"/>
      <c r="C158" s="356" t="s">
        <v>627</v>
      </c>
      <c r="D158" s="309"/>
      <c r="E158" s="309"/>
      <c r="F158" s="357" t="s">
        <v>564</v>
      </c>
      <c r="G158" s="309"/>
      <c r="H158" s="356" t="s">
        <v>628</v>
      </c>
      <c r="I158" s="356" t="s">
        <v>598</v>
      </c>
      <c r="J158" s="356"/>
      <c r="K158" s="352"/>
    </row>
    <row r="159" ht="15" customHeight="1">
      <c r="B159" s="358"/>
      <c r="C159" s="340"/>
      <c r="D159" s="340"/>
      <c r="E159" s="340"/>
      <c r="F159" s="340"/>
      <c r="G159" s="340"/>
      <c r="H159" s="340"/>
      <c r="I159" s="340"/>
      <c r="J159" s="340"/>
      <c r="K159" s="359"/>
    </row>
    <row r="160" ht="18.75" customHeight="1">
      <c r="B160" s="305"/>
      <c r="C160" s="309"/>
      <c r="D160" s="309"/>
      <c r="E160" s="309"/>
      <c r="F160" s="330"/>
      <c r="G160" s="309"/>
      <c r="H160" s="309"/>
      <c r="I160" s="309"/>
      <c r="J160" s="309"/>
      <c r="K160" s="305"/>
    </row>
    <row r="161" ht="18.75" customHeight="1">
      <c r="B161" s="316"/>
      <c r="C161" s="316"/>
      <c r="D161" s="316"/>
      <c r="E161" s="316"/>
      <c r="F161" s="316"/>
      <c r="G161" s="316"/>
      <c r="H161" s="316"/>
      <c r="I161" s="316"/>
      <c r="J161" s="316"/>
      <c r="K161" s="316"/>
    </row>
    <row r="162" ht="7.5" customHeight="1">
      <c r="B162" s="295"/>
      <c r="C162" s="296"/>
      <c r="D162" s="296"/>
      <c r="E162" s="296"/>
      <c r="F162" s="296"/>
      <c r="G162" s="296"/>
      <c r="H162" s="296"/>
      <c r="I162" s="296"/>
      <c r="J162" s="296"/>
      <c r="K162" s="297"/>
    </row>
    <row r="163" ht="45" customHeight="1">
      <c r="B163" s="298"/>
      <c r="C163" s="299" t="s">
        <v>629</v>
      </c>
      <c r="D163" s="299"/>
      <c r="E163" s="299"/>
      <c r="F163" s="299"/>
      <c r="G163" s="299"/>
      <c r="H163" s="299"/>
      <c r="I163" s="299"/>
      <c r="J163" s="299"/>
      <c r="K163" s="300"/>
    </row>
    <row r="164" ht="17.25" customHeight="1">
      <c r="B164" s="298"/>
      <c r="C164" s="323" t="s">
        <v>558</v>
      </c>
      <c r="D164" s="323"/>
      <c r="E164" s="323"/>
      <c r="F164" s="323" t="s">
        <v>559</v>
      </c>
      <c r="G164" s="360"/>
      <c r="H164" s="361" t="s">
        <v>111</v>
      </c>
      <c r="I164" s="361" t="s">
        <v>55</v>
      </c>
      <c r="J164" s="323" t="s">
        <v>560</v>
      </c>
      <c r="K164" s="300"/>
    </row>
    <row r="165" ht="17.25" customHeight="1">
      <c r="B165" s="301"/>
      <c r="C165" s="325" t="s">
        <v>561</v>
      </c>
      <c r="D165" s="325"/>
      <c r="E165" s="325"/>
      <c r="F165" s="326" t="s">
        <v>562</v>
      </c>
      <c r="G165" s="362"/>
      <c r="H165" s="363"/>
      <c r="I165" s="363"/>
      <c r="J165" s="325" t="s">
        <v>563</v>
      </c>
      <c r="K165" s="303"/>
    </row>
    <row r="166" ht="5.25" customHeight="1">
      <c r="B166" s="331"/>
      <c r="C166" s="328"/>
      <c r="D166" s="328"/>
      <c r="E166" s="328"/>
      <c r="F166" s="328"/>
      <c r="G166" s="329"/>
      <c r="H166" s="328"/>
      <c r="I166" s="328"/>
      <c r="J166" s="328"/>
      <c r="K166" s="352"/>
    </row>
    <row r="167" ht="15" customHeight="1">
      <c r="B167" s="331"/>
      <c r="C167" s="309" t="s">
        <v>567</v>
      </c>
      <c r="D167" s="309"/>
      <c r="E167" s="309"/>
      <c r="F167" s="330" t="s">
        <v>564</v>
      </c>
      <c r="G167" s="309"/>
      <c r="H167" s="309" t="s">
        <v>603</v>
      </c>
      <c r="I167" s="309" t="s">
        <v>566</v>
      </c>
      <c r="J167" s="309">
        <v>120</v>
      </c>
      <c r="K167" s="352"/>
    </row>
    <row r="168" ht="15" customHeight="1">
      <c r="B168" s="331"/>
      <c r="C168" s="309" t="s">
        <v>612</v>
      </c>
      <c r="D168" s="309"/>
      <c r="E168" s="309"/>
      <c r="F168" s="330" t="s">
        <v>564</v>
      </c>
      <c r="G168" s="309"/>
      <c r="H168" s="309" t="s">
        <v>613</v>
      </c>
      <c r="I168" s="309" t="s">
        <v>566</v>
      </c>
      <c r="J168" s="309" t="s">
        <v>614</v>
      </c>
      <c r="K168" s="352"/>
    </row>
    <row r="169" ht="15" customHeight="1">
      <c r="B169" s="331"/>
      <c r="C169" s="309" t="s">
        <v>513</v>
      </c>
      <c r="D169" s="309"/>
      <c r="E169" s="309"/>
      <c r="F169" s="330" t="s">
        <v>564</v>
      </c>
      <c r="G169" s="309"/>
      <c r="H169" s="309" t="s">
        <v>630</v>
      </c>
      <c r="I169" s="309" t="s">
        <v>566</v>
      </c>
      <c r="J169" s="309" t="s">
        <v>614</v>
      </c>
      <c r="K169" s="352"/>
    </row>
    <row r="170" ht="15" customHeight="1">
      <c r="B170" s="331"/>
      <c r="C170" s="309" t="s">
        <v>569</v>
      </c>
      <c r="D170" s="309"/>
      <c r="E170" s="309"/>
      <c r="F170" s="330" t="s">
        <v>570</v>
      </c>
      <c r="G170" s="309"/>
      <c r="H170" s="309" t="s">
        <v>630</v>
      </c>
      <c r="I170" s="309" t="s">
        <v>566</v>
      </c>
      <c r="J170" s="309">
        <v>50</v>
      </c>
      <c r="K170" s="352"/>
    </row>
    <row r="171" ht="15" customHeight="1">
      <c r="B171" s="331"/>
      <c r="C171" s="309" t="s">
        <v>572</v>
      </c>
      <c r="D171" s="309"/>
      <c r="E171" s="309"/>
      <c r="F171" s="330" t="s">
        <v>564</v>
      </c>
      <c r="G171" s="309"/>
      <c r="H171" s="309" t="s">
        <v>630</v>
      </c>
      <c r="I171" s="309" t="s">
        <v>574</v>
      </c>
      <c r="J171" s="309"/>
      <c r="K171" s="352"/>
    </row>
    <row r="172" ht="15" customHeight="1">
      <c r="B172" s="331"/>
      <c r="C172" s="309" t="s">
        <v>583</v>
      </c>
      <c r="D172" s="309"/>
      <c r="E172" s="309"/>
      <c r="F172" s="330" t="s">
        <v>570</v>
      </c>
      <c r="G172" s="309"/>
      <c r="H172" s="309" t="s">
        <v>630</v>
      </c>
      <c r="I172" s="309" t="s">
        <v>566</v>
      </c>
      <c r="J172" s="309">
        <v>50</v>
      </c>
      <c r="K172" s="352"/>
    </row>
    <row r="173" ht="15" customHeight="1">
      <c r="B173" s="331"/>
      <c r="C173" s="309" t="s">
        <v>591</v>
      </c>
      <c r="D173" s="309"/>
      <c r="E173" s="309"/>
      <c r="F173" s="330" t="s">
        <v>570</v>
      </c>
      <c r="G173" s="309"/>
      <c r="H173" s="309" t="s">
        <v>630</v>
      </c>
      <c r="I173" s="309" t="s">
        <v>566</v>
      </c>
      <c r="J173" s="309">
        <v>50</v>
      </c>
      <c r="K173" s="352"/>
    </row>
    <row r="174" ht="15" customHeight="1">
      <c r="B174" s="331"/>
      <c r="C174" s="309" t="s">
        <v>589</v>
      </c>
      <c r="D174" s="309"/>
      <c r="E174" s="309"/>
      <c r="F174" s="330" t="s">
        <v>570</v>
      </c>
      <c r="G174" s="309"/>
      <c r="H174" s="309" t="s">
        <v>630</v>
      </c>
      <c r="I174" s="309" t="s">
        <v>566</v>
      </c>
      <c r="J174" s="309">
        <v>50</v>
      </c>
      <c r="K174" s="352"/>
    </row>
    <row r="175" ht="15" customHeight="1">
      <c r="B175" s="331"/>
      <c r="C175" s="309" t="s">
        <v>110</v>
      </c>
      <c r="D175" s="309"/>
      <c r="E175" s="309"/>
      <c r="F175" s="330" t="s">
        <v>564</v>
      </c>
      <c r="G175" s="309"/>
      <c r="H175" s="309" t="s">
        <v>631</v>
      </c>
      <c r="I175" s="309" t="s">
        <v>632</v>
      </c>
      <c r="J175" s="309"/>
      <c r="K175" s="352"/>
    </row>
    <row r="176" ht="15" customHeight="1">
      <c r="B176" s="331"/>
      <c r="C176" s="309" t="s">
        <v>55</v>
      </c>
      <c r="D176" s="309"/>
      <c r="E176" s="309"/>
      <c r="F176" s="330" t="s">
        <v>564</v>
      </c>
      <c r="G176" s="309"/>
      <c r="H176" s="309" t="s">
        <v>633</v>
      </c>
      <c r="I176" s="309" t="s">
        <v>634</v>
      </c>
      <c r="J176" s="309">
        <v>1</v>
      </c>
      <c r="K176" s="352"/>
    </row>
    <row r="177" ht="15" customHeight="1">
      <c r="B177" s="331"/>
      <c r="C177" s="309" t="s">
        <v>51</v>
      </c>
      <c r="D177" s="309"/>
      <c r="E177" s="309"/>
      <c r="F177" s="330" t="s">
        <v>564</v>
      </c>
      <c r="G177" s="309"/>
      <c r="H177" s="309" t="s">
        <v>635</v>
      </c>
      <c r="I177" s="309" t="s">
        <v>566</v>
      </c>
      <c r="J177" s="309">
        <v>20</v>
      </c>
      <c r="K177" s="352"/>
    </row>
    <row r="178" ht="15" customHeight="1">
      <c r="B178" s="331"/>
      <c r="C178" s="309" t="s">
        <v>111</v>
      </c>
      <c r="D178" s="309"/>
      <c r="E178" s="309"/>
      <c r="F178" s="330" t="s">
        <v>564</v>
      </c>
      <c r="G178" s="309"/>
      <c r="H178" s="309" t="s">
        <v>636</v>
      </c>
      <c r="I178" s="309" t="s">
        <v>566</v>
      </c>
      <c r="J178" s="309">
        <v>255</v>
      </c>
      <c r="K178" s="352"/>
    </row>
    <row r="179" ht="15" customHeight="1">
      <c r="B179" s="331"/>
      <c r="C179" s="309" t="s">
        <v>112</v>
      </c>
      <c r="D179" s="309"/>
      <c r="E179" s="309"/>
      <c r="F179" s="330" t="s">
        <v>564</v>
      </c>
      <c r="G179" s="309"/>
      <c r="H179" s="309" t="s">
        <v>529</v>
      </c>
      <c r="I179" s="309" t="s">
        <v>566</v>
      </c>
      <c r="J179" s="309">
        <v>10</v>
      </c>
      <c r="K179" s="352"/>
    </row>
    <row r="180" ht="15" customHeight="1">
      <c r="B180" s="331"/>
      <c r="C180" s="309" t="s">
        <v>113</v>
      </c>
      <c r="D180" s="309"/>
      <c r="E180" s="309"/>
      <c r="F180" s="330" t="s">
        <v>564</v>
      </c>
      <c r="G180" s="309"/>
      <c r="H180" s="309" t="s">
        <v>637</v>
      </c>
      <c r="I180" s="309" t="s">
        <v>598</v>
      </c>
      <c r="J180" s="309"/>
      <c r="K180" s="352"/>
    </row>
    <row r="181" ht="15" customHeight="1">
      <c r="B181" s="331"/>
      <c r="C181" s="309" t="s">
        <v>638</v>
      </c>
      <c r="D181" s="309"/>
      <c r="E181" s="309"/>
      <c r="F181" s="330" t="s">
        <v>564</v>
      </c>
      <c r="G181" s="309"/>
      <c r="H181" s="309" t="s">
        <v>639</v>
      </c>
      <c r="I181" s="309" t="s">
        <v>598</v>
      </c>
      <c r="J181" s="309"/>
      <c r="K181" s="352"/>
    </row>
    <row r="182" ht="15" customHeight="1">
      <c r="B182" s="331"/>
      <c r="C182" s="309" t="s">
        <v>627</v>
      </c>
      <c r="D182" s="309"/>
      <c r="E182" s="309"/>
      <c r="F182" s="330" t="s">
        <v>564</v>
      </c>
      <c r="G182" s="309"/>
      <c r="H182" s="309" t="s">
        <v>640</v>
      </c>
      <c r="I182" s="309" t="s">
        <v>598</v>
      </c>
      <c r="J182" s="309"/>
      <c r="K182" s="352"/>
    </row>
    <row r="183" ht="15" customHeight="1">
      <c r="B183" s="331"/>
      <c r="C183" s="309" t="s">
        <v>115</v>
      </c>
      <c r="D183" s="309"/>
      <c r="E183" s="309"/>
      <c r="F183" s="330" t="s">
        <v>570</v>
      </c>
      <c r="G183" s="309"/>
      <c r="H183" s="309" t="s">
        <v>641</v>
      </c>
      <c r="I183" s="309" t="s">
        <v>566</v>
      </c>
      <c r="J183" s="309">
        <v>50</v>
      </c>
      <c r="K183" s="352"/>
    </row>
    <row r="184" ht="15" customHeight="1">
      <c r="B184" s="331"/>
      <c r="C184" s="309" t="s">
        <v>642</v>
      </c>
      <c r="D184" s="309"/>
      <c r="E184" s="309"/>
      <c r="F184" s="330" t="s">
        <v>570</v>
      </c>
      <c r="G184" s="309"/>
      <c r="H184" s="309" t="s">
        <v>643</v>
      </c>
      <c r="I184" s="309" t="s">
        <v>644</v>
      </c>
      <c r="J184" s="309"/>
      <c r="K184" s="352"/>
    </row>
    <row r="185" ht="15" customHeight="1">
      <c r="B185" s="331"/>
      <c r="C185" s="309" t="s">
        <v>645</v>
      </c>
      <c r="D185" s="309"/>
      <c r="E185" s="309"/>
      <c r="F185" s="330" t="s">
        <v>570</v>
      </c>
      <c r="G185" s="309"/>
      <c r="H185" s="309" t="s">
        <v>646</v>
      </c>
      <c r="I185" s="309" t="s">
        <v>644</v>
      </c>
      <c r="J185" s="309"/>
      <c r="K185" s="352"/>
    </row>
    <row r="186" ht="15" customHeight="1">
      <c r="B186" s="331"/>
      <c r="C186" s="309" t="s">
        <v>647</v>
      </c>
      <c r="D186" s="309"/>
      <c r="E186" s="309"/>
      <c r="F186" s="330" t="s">
        <v>570</v>
      </c>
      <c r="G186" s="309"/>
      <c r="H186" s="309" t="s">
        <v>648</v>
      </c>
      <c r="I186" s="309" t="s">
        <v>644</v>
      </c>
      <c r="J186" s="309"/>
      <c r="K186" s="352"/>
    </row>
    <row r="187" ht="15" customHeight="1">
      <c r="B187" s="331"/>
      <c r="C187" s="364" t="s">
        <v>649</v>
      </c>
      <c r="D187" s="309"/>
      <c r="E187" s="309"/>
      <c r="F187" s="330" t="s">
        <v>570</v>
      </c>
      <c r="G187" s="309"/>
      <c r="H187" s="309" t="s">
        <v>650</v>
      </c>
      <c r="I187" s="309" t="s">
        <v>651</v>
      </c>
      <c r="J187" s="365" t="s">
        <v>652</v>
      </c>
      <c r="K187" s="352"/>
    </row>
    <row r="188" ht="15" customHeight="1">
      <c r="B188" s="331"/>
      <c r="C188" s="315" t="s">
        <v>40</v>
      </c>
      <c r="D188" s="309"/>
      <c r="E188" s="309"/>
      <c r="F188" s="330" t="s">
        <v>564</v>
      </c>
      <c r="G188" s="309"/>
      <c r="H188" s="305" t="s">
        <v>653</v>
      </c>
      <c r="I188" s="309" t="s">
        <v>654</v>
      </c>
      <c r="J188" s="309"/>
      <c r="K188" s="352"/>
    </row>
    <row r="189" ht="15" customHeight="1">
      <c r="B189" s="331"/>
      <c r="C189" s="315" t="s">
        <v>655</v>
      </c>
      <c r="D189" s="309"/>
      <c r="E189" s="309"/>
      <c r="F189" s="330" t="s">
        <v>564</v>
      </c>
      <c r="G189" s="309"/>
      <c r="H189" s="309" t="s">
        <v>656</v>
      </c>
      <c r="I189" s="309" t="s">
        <v>598</v>
      </c>
      <c r="J189" s="309"/>
      <c r="K189" s="352"/>
    </row>
    <row r="190" ht="15" customHeight="1">
      <c r="B190" s="331"/>
      <c r="C190" s="315" t="s">
        <v>657</v>
      </c>
      <c r="D190" s="309"/>
      <c r="E190" s="309"/>
      <c r="F190" s="330" t="s">
        <v>564</v>
      </c>
      <c r="G190" s="309"/>
      <c r="H190" s="309" t="s">
        <v>658</v>
      </c>
      <c r="I190" s="309" t="s">
        <v>598</v>
      </c>
      <c r="J190" s="309"/>
      <c r="K190" s="352"/>
    </row>
    <row r="191" ht="15" customHeight="1">
      <c r="B191" s="331"/>
      <c r="C191" s="315" t="s">
        <v>659</v>
      </c>
      <c r="D191" s="309"/>
      <c r="E191" s="309"/>
      <c r="F191" s="330" t="s">
        <v>570</v>
      </c>
      <c r="G191" s="309"/>
      <c r="H191" s="309" t="s">
        <v>660</v>
      </c>
      <c r="I191" s="309" t="s">
        <v>598</v>
      </c>
      <c r="J191" s="309"/>
      <c r="K191" s="352"/>
    </row>
    <row r="192" ht="15" customHeight="1">
      <c r="B192" s="358"/>
      <c r="C192" s="366"/>
      <c r="D192" s="340"/>
      <c r="E192" s="340"/>
      <c r="F192" s="340"/>
      <c r="G192" s="340"/>
      <c r="H192" s="340"/>
      <c r="I192" s="340"/>
      <c r="J192" s="340"/>
      <c r="K192" s="359"/>
    </row>
    <row r="193" ht="18.75" customHeight="1">
      <c r="B193" s="305"/>
      <c r="C193" s="309"/>
      <c r="D193" s="309"/>
      <c r="E193" s="309"/>
      <c r="F193" s="330"/>
      <c r="G193" s="309"/>
      <c r="H193" s="309"/>
      <c r="I193" s="309"/>
      <c r="J193" s="309"/>
      <c r="K193" s="305"/>
    </row>
    <row r="194" ht="18.75" customHeight="1">
      <c r="B194" s="305"/>
      <c r="C194" s="309"/>
      <c r="D194" s="309"/>
      <c r="E194" s="309"/>
      <c r="F194" s="330"/>
      <c r="G194" s="309"/>
      <c r="H194" s="309"/>
      <c r="I194" s="309"/>
      <c r="J194" s="309"/>
      <c r="K194" s="305"/>
    </row>
    <row r="195" ht="18.75" customHeight="1">
      <c r="B195" s="316"/>
      <c r="C195" s="316"/>
      <c r="D195" s="316"/>
      <c r="E195" s="316"/>
      <c r="F195" s="316"/>
      <c r="G195" s="316"/>
      <c r="H195" s="316"/>
      <c r="I195" s="316"/>
      <c r="J195" s="316"/>
      <c r="K195" s="316"/>
    </row>
    <row r="196" ht="13.5">
      <c r="B196" s="295"/>
      <c r="C196" s="296"/>
      <c r="D196" s="296"/>
      <c r="E196" s="296"/>
      <c r="F196" s="296"/>
      <c r="G196" s="296"/>
      <c r="H196" s="296"/>
      <c r="I196" s="296"/>
      <c r="J196" s="296"/>
      <c r="K196" s="297"/>
    </row>
    <row r="197" ht="21">
      <c r="B197" s="298"/>
      <c r="C197" s="299" t="s">
        <v>661</v>
      </c>
      <c r="D197" s="299"/>
      <c r="E197" s="299"/>
      <c r="F197" s="299"/>
      <c r="G197" s="299"/>
      <c r="H197" s="299"/>
      <c r="I197" s="299"/>
      <c r="J197" s="299"/>
      <c r="K197" s="300"/>
    </row>
    <row r="198" ht="25.5" customHeight="1">
      <c r="B198" s="298"/>
      <c r="C198" s="367" t="s">
        <v>662</v>
      </c>
      <c r="D198" s="367"/>
      <c r="E198" s="367"/>
      <c r="F198" s="367" t="s">
        <v>663</v>
      </c>
      <c r="G198" s="368"/>
      <c r="H198" s="367" t="s">
        <v>664</v>
      </c>
      <c r="I198" s="367"/>
      <c r="J198" s="367"/>
      <c r="K198" s="300"/>
    </row>
    <row r="199" ht="5.25" customHeight="1">
      <c r="B199" s="331"/>
      <c r="C199" s="328"/>
      <c r="D199" s="328"/>
      <c r="E199" s="328"/>
      <c r="F199" s="328"/>
      <c r="G199" s="309"/>
      <c r="H199" s="328"/>
      <c r="I199" s="328"/>
      <c r="J199" s="328"/>
      <c r="K199" s="352"/>
    </row>
    <row r="200" ht="15" customHeight="1">
      <c r="B200" s="331"/>
      <c r="C200" s="309" t="s">
        <v>654</v>
      </c>
      <c r="D200" s="309"/>
      <c r="E200" s="309"/>
      <c r="F200" s="330" t="s">
        <v>41</v>
      </c>
      <c r="G200" s="309"/>
      <c r="H200" s="309" t="s">
        <v>665</v>
      </c>
      <c r="I200" s="309"/>
      <c r="J200" s="309"/>
      <c r="K200" s="352"/>
    </row>
    <row r="201" ht="15" customHeight="1">
      <c r="B201" s="331"/>
      <c r="C201" s="337"/>
      <c r="D201" s="309"/>
      <c r="E201" s="309"/>
      <c r="F201" s="330" t="s">
        <v>42</v>
      </c>
      <c r="G201" s="309"/>
      <c r="H201" s="309" t="s">
        <v>666</v>
      </c>
      <c r="I201" s="309"/>
      <c r="J201" s="309"/>
      <c r="K201" s="352"/>
    </row>
    <row r="202" ht="15" customHeight="1">
      <c r="B202" s="331"/>
      <c r="C202" s="337"/>
      <c r="D202" s="309"/>
      <c r="E202" s="309"/>
      <c r="F202" s="330" t="s">
        <v>45</v>
      </c>
      <c r="G202" s="309"/>
      <c r="H202" s="309" t="s">
        <v>667</v>
      </c>
      <c r="I202" s="309"/>
      <c r="J202" s="309"/>
      <c r="K202" s="352"/>
    </row>
    <row r="203" ht="15" customHeight="1">
      <c r="B203" s="331"/>
      <c r="C203" s="309"/>
      <c r="D203" s="309"/>
      <c r="E203" s="309"/>
      <c r="F203" s="330" t="s">
        <v>43</v>
      </c>
      <c r="G203" s="309"/>
      <c r="H203" s="309" t="s">
        <v>668</v>
      </c>
      <c r="I203" s="309"/>
      <c r="J203" s="309"/>
      <c r="K203" s="352"/>
    </row>
    <row r="204" ht="15" customHeight="1">
      <c r="B204" s="331"/>
      <c r="C204" s="309"/>
      <c r="D204" s="309"/>
      <c r="E204" s="309"/>
      <c r="F204" s="330" t="s">
        <v>44</v>
      </c>
      <c r="G204" s="309"/>
      <c r="H204" s="309" t="s">
        <v>669</v>
      </c>
      <c r="I204" s="309"/>
      <c r="J204" s="309"/>
      <c r="K204" s="352"/>
    </row>
    <row r="205" ht="15" customHeight="1">
      <c r="B205" s="331"/>
      <c r="C205" s="309"/>
      <c r="D205" s="309"/>
      <c r="E205" s="309"/>
      <c r="F205" s="330"/>
      <c r="G205" s="309"/>
      <c r="H205" s="309"/>
      <c r="I205" s="309"/>
      <c r="J205" s="309"/>
      <c r="K205" s="352"/>
    </row>
    <row r="206" ht="15" customHeight="1">
      <c r="B206" s="331"/>
      <c r="C206" s="309" t="s">
        <v>610</v>
      </c>
      <c r="D206" s="309"/>
      <c r="E206" s="309"/>
      <c r="F206" s="330" t="s">
        <v>77</v>
      </c>
      <c r="G206" s="309"/>
      <c r="H206" s="309" t="s">
        <v>670</v>
      </c>
      <c r="I206" s="309"/>
      <c r="J206" s="309"/>
      <c r="K206" s="352"/>
    </row>
    <row r="207" ht="15" customHeight="1">
      <c r="B207" s="331"/>
      <c r="C207" s="337"/>
      <c r="D207" s="309"/>
      <c r="E207" s="309"/>
      <c r="F207" s="330" t="s">
        <v>508</v>
      </c>
      <c r="G207" s="309"/>
      <c r="H207" s="309" t="s">
        <v>509</v>
      </c>
      <c r="I207" s="309"/>
      <c r="J207" s="309"/>
      <c r="K207" s="352"/>
    </row>
    <row r="208" ht="15" customHeight="1">
      <c r="B208" s="331"/>
      <c r="C208" s="309"/>
      <c r="D208" s="309"/>
      <c r="E208" s="309"/>
      <c r="F208" s="330" t="s">
        <v>506</v>
      </c>
      <c r="G208" s="309"/>
      <c r="H208" s="309" t="s">
        <v>671</v>
      </c>
      <c r="I208" s="309"/>
      <c r="J208" s="309"/>
      <c r="K208" s="352"/>
    </row>
    <row r="209" ht="15" customHeight="1">
      <c r="B209" s="369"/>
      <c r="C209" s="337"/>
      <c r="D209" s="337"/>
      <c r="E209" s="337"/>
      <c r="F209" s="330" t="s">
        <v>510</v>
      </c>
      <c r="G209" s="315"/>
      <c r="H209" s="356" t="s">
        <v>85</v>
      </c>
      <c r="I209" s="356"/>
      <c r="J209" s="356"/>
      <c r="K209" s="370"/>
    </row>
    <row r="210" ht="15" customHeight="1">
      <c r="B210" s="369"/>
      <c r="C210" s="337"/>
      <c r="D210" s="337"/>
      <c r="E210" s="337"/>
      <c r="F210" s="330" t="s">
        <v>511</v>
      </c>
      <c r="G210" s="315"/>
      <c r="H210" s="356" t="s">
        <v>672</v>
      </c>
      <c r="I210" s="356"/>
      <c r="J210" s="356"/>
      <c r="K210" s="370"/>
    </row>
    <row r="211" ht="15" customHeight="1">
      <c r="B211" s="369"/>
      <c r="C211" s="337"/>
      <c r="D211" s="337"/>
      <c r="E211" s="337"/>
      <c r="F211" s="371"/>
      <c r="G211" s="315"/>
      <c r="H211" s="372"/>
      <c r="I211" s="372"/>
      <c r="J211" s="372"/>
      <c r="K211" s="370"/>
    </row>
    <row r="212" ht="15" customHeight="1">
      <c r="B212" s="369"/>
      <c r="C212" s="309" t="s">
        <v>634</v>
      </c>
      <c r="D212" s="337"/>
      <c r="E212" s="337"/>
      <c r="F212" s="330">
        <v>1</v>
      </c>
      <c r="G212" s="315"/>
      <c r="H212" s="356" t="s">
        <v>673</v>
      </c>
      <c r="I212" s="356"/>
      <c r="J212" s="356"/>
      <c r="K212" s="370"/>
    </row>
    <row r="213" ht="15" customHeight="1">
      <c r="B213" s="369"/>
      <c r="C213" s="337"/>
      <c r="D213" s="337"/>
      <c r="E213" s="337"/>
      <c r="F213" s="330">
        <v>2</v>
      </c>
      <c r="G213" s="315"/>
      <c r="H213" s="356" t="s">
        <v>674</v>
      </c>
      <c r="I213" s="356"/>
      <c r="J213" s="356"/>
      <c r="K213" s="370"/>
    </row>
    <row r="214" ht="15" customHeight="1">
      <c r="B214" s="369"/>
      <c r="C214" s="337"/>
      <c r="D214" s="337"/>
      <c r="E214" s="337"/>
      <c r="F214" s="330">
        <v>3</v>
      </c>
      <c r="G214" s="315"/>
      <c r="H214" s="356" t="s">
        <v>675</v>
      </c>
      <c r="I214" s="356"/>
      <c r="J214" s="356"/>
      <c r="K214" s="370"/>
    </row>
    <row r="215" ht="15" customHeight="1">
      <c r="B215" s="369"/>
      <c r="C215" s="337"/>
      <c r="D215" s="337"/>
      <c r="E215" s="337"/>
      <c r="F215" s="330">
        <v>4</v>
      </c>
      <c r="G215" s="315"/>
      <c r="H215" s="356" t="s">
        <v>676</v>
      </c>
      <c r="I215" s="356"/>
      <c r="J215" s="356"/>
      <c r="K215" s="370"/>
    </row>
    <row r="216" ht="12.75" customHeight="1">
      <c r="B216" s="373"/>
      <c r="C216" s="374"/>
      <c r="D216" s="374"/>
      <c r="E216" s="374"/>
      <c r="F216" s="374"/>
      <c r="G216" s="374"/>
      <c r="H216" s="374"/>
      <c r="I216" s="374"/>
      <c r="J216" s="374"/>
      <c r="K216" s="375"/>
    </row>
  </sheetData>
  <sheetProtection autoFilter="0" deleteColumns="0" deleteRows="0" formatCells="0" formatColumns="0" formatRows="0" insertColumns="0" insertHyperlinks="0" insertRows="0" pivotTables="0" sort="0"/>
  <mergeCells count="77">
    <mergeCell ref="H208:J208"/>
    <mergeCell ref="H203:J203"/>
    <mergeCell ref="H201:J201"/>
    <mergeCell ref="H212:J212"/>
    <mergeCell ref="H214:J214"/>
    <mergeCell ref="H215:J215"/>
    <mergeCell ref="H213:J213"/>
    <mergeCell ref="H210:J210"/>
    <mergeCell ref="H209:J209"/>
    <mergeCell ref="H207:J207"/>
    <mergeCell ref="H198:J198"/>
    <mergeCell ref="C163:J163"/>
    <mergeCell ref="C120:J120"/>
    <mergeCell ref="C145:J145"/>
    <mergeCell ref="C197:J197"/>
    <mergeCell ref="H206:J206"/>
    <mergeCell ref="H204:J204"/>
    <mergeCell ref="H202:J202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C52:J52"/>
    <mergeCell ref="C53:J53"/>
    <mergeCell ref="C55:J55"/>
    <mergeCell ref="D56:J56"/>
    <mergeCell ref="D57:J5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D33:J33"/>
    <mergeCell ref="G34:J34"/>
    <mergeCell ref="G35:J35"/>
    <mergeCell ref="D49:J49"/>
    <mergeCell ref="E48:J48"/>
    <mergeCell ref="G36:J36"/>
    <mergeCell ref="G37:J37"/>
    <mergeCell ref="C23:J23"/>
    <mergeCell ref="D25:J25"/>
    <mergeCell ref="D26:J26"/>
    <mergeCell ref="D28:J28"/>
    <mergeCell ref="D29:J29"/>
    <mergeCell ref="D31:J31"/>
    <mergeCell ref="C24:J24"/>
    <mergeCell ref="D32:J32"/>
    <mergeCell ref="F18:J18"/>
    <mergeCell ref="F21:J21"/>
    <mergeCell ref="D11:J11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</mergeCells>
  <pageMargins left="0.5902778" right="0.5902778" top="0.5902778" bottom="0.5902778" header="0" footer="0"/>
  <pageSetup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Miroslav Vyskala</dc:creator>
  <cp:lastModifiedBy>Miroslav Vyskala</cp:lastModifiedBy>
  <dcterms:created xsi:type="dcterms:W3CDTF">2018-05-21T12:41:43Z</dcterms:created>
  <dcterms:modified xsi:type="dcterms:W3CDTF">2018-05-21T12:41:54Z</dcterms:modified>
</cp:coreProperties>
</file>